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LANILHA" sheetId="1" r:id="rId1"/>
    <sheet name="CRONOG." sheetId="2" r:id="rId2"/>
    <sheet name="Plan3" sheetId="3" r:id="rId3"/>
  </sheets>
  <externalReferences>
    <externalReference r:id="rId4"/>
  </externalReferences>
  <definedNames>
    <definedName name="_xlnm.Print_Area" localSheetId="0">PLANILHA!$C$1:$H$51</definedName>
    <definedName name="BDI">PLANILHA!$K$2</definedName>
    <definedName name="_xlnm.Print_Titles" localSheetId="0">PLANILHA!$1:$5</definedName>
    <definedName name="TOT">CRONOG.!$D$25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11" i="1" l="1"/>
  <c r="H10" i="1"/>
  <c r="H9" i="1"/>
  <c r="H17" i="1"/>
  <c r="H16" i="1"/>
  <c r="H18" i="1"/>
  <c r="H15" i="1"/>
  <c r="H14" i="1"/>
  <c r="H25" i="1"/>
  <c r="H24" i="1"/>
  <c r="H23" i="1"/>
  <c r="H22" i="1"/>
  <c r="H21" i="1"/>
  <c r="H19" i="1" l="1"/>
  <c r="H12" i="1"/>
  <c r="H26" i="1"/>
  <c r="H31" i="1" s="1"/>
  <c r="A2" i="2"/>
  <c r="C45" i="1" l="1"/>
  <c r="C44" i="1"/>
  <c r="C40" i="1"/>
  <c r="C36" i="1"/>
  <c r="B9" i="2" l="1"/>
  <c r="B21" i="2"/>
  <c r="B20" i="2"/>
  <c r="B18" i="2"/>
  <c r="B17" i="2"/>
  <c r="B16" i="2"/>
  <c r="B15" i="2"/>
  <c r="B14" i="2"/>
  <c r="B13" i="2"/>
  <c r="B12" i="2"/>
  <c r="B11" i="2"/>
  <c r="B10" i="2"/>
  <c r="B5" i="2"/>
  <c r="F5" i="2"/>
  <c r="A5" i="2"/>
  <c r="A4" i="2"/>
  <c r="A3" i="2"/>
  <c r="P20" i="2" l="1"/>
  <c r="F10" i="2"/>
  <c r="H13" i="2"/>
  <c r="D14" i="2"/>
  <c r="P21" i="2"/>
  <c r="F9" i="2"/>
  <c r="J13" i="2"/>
  <c r="N11" i="2"/>
  <c r="L11" i="2"/>
  <c r="J11" i="2"/>
  <c r="P17" i="2"/>
  <c r="J17" i="2"/>
  <c r="N17" i="2"/>
  <c r="H17" i="2"/>
  <c r="L17" i="2"/>
  <c r="H18" i="2"/>
  <c r="J18" i="2"/>
  <c r="P18" i="2"/>
  <c r="J15" i="2"/>
  <c r="L15" i="2"/>
  <c r="P15" i="2"/>
  <c r="H15" i="2"/>
  <c r="N15" i="2"/>
  <c r="L16" i="2"/>
  <c r="N16" i="2"/>
  <c r="J16" i="2"/>
  <c r="H12" i="2"/>
  <c r="J12" i="2"/>
  <c r="F12" i="2"/>
  <c r="H14" i="2" l="1"/>
  <c r="H23" i="2" s="1"/>
  <c r="F23" i="2"/>
  <c r="F25" i="2" s="1"/>
  <c r="J23" i="2"/>
  <c r="L23" i="2"/>
  <c r="C11" i="2" l="1"/>
  <c r="C18" i="2"/>
  <c r="C15" i="2"/>
  <c r="C9" i="2"/>
  <c r="C17" i="2"/>
  <c r="C12" i="2"/>
  <c r="C16" i="2"/>
  <c r="C20" i="2"/>
  <c r="C10" i="2"/>
  <c r="C13" i="2"/>
  <c r="C21" i="2"/>
  <c r="C14" i="2"/>
  <c r="I24" i="2"/>
  <c r="M24" i="2"/>
  <c r="K24" i="2"/>
  <c r="G24" i="2"/>
  <c r="E24" i="2"/>
  <c r="E26" i="2" s="1"/>
  <c r="H25" i="2"/>
  <c r="J25" i="2" s="1"/>
  <c r="L25" i="2" s="1"/>
  <c r="N25" i="2" s="1"/>
  <c r="C24" i="2" l="1"/>
  <c r="G26" i="2"/>
  <c r="I26" i="2" s="1"/>
  <c r="K26" i="2" s="1"/>
  <c r="M26" i="2" s="1"/>
  <c r="O26" i="2" s="1"/>
</calcChain>
</file>

<file path=xl/sharedStrings.xml><?xml version="1.0" encoding="utf-8"?>
<sst xmlns="http://schemas.openxmlformats.org/spreadsheetml/2006/main" count="284" uniqueCount="128">
  <si>
    <t>ITEM</t>
  </si>
  <si>
    <t>DISCRIMINAÇÃO</t>
  </si>
  <si>
    <t>QDE</t>
  </si>
  <si>
    <t>sinapi</t>
  </si>
  <si>
    <t>74209/001</t>
  </si>
  <si>
    <t>1.1</t>
  </si>
  <si>
    <t>M2</t>
  </si>
  <si>
    <t xml:space="preserve">73992/001 </t>
  </si>
  <si>
    <t>1.2</t>
  </si>
  <si>
    <t>74220/001</t>
  </si>
  <si>
    <t>1.3</t>
  </si>
  <si>
    <t xml:space="preserve">73960/001 </t>
  </si>
  <si>
    <t>UN</t>
  </si>
  <si>
    <t>73784/001</t>
  </si>
  <si>
    <t>73803/001</t>
  </si>
  <si>
    <t>74242/001</t>
  </si>
  <si>
    <t>73965/010</t>
  </si>
  <si>
    <t>2.1</t>
  </si>
  <si>
    <t>M3</t>
  </si>
  <si>
    <t>2.2</t>
  </si>
  <si>
    <t>2.3</t>
  </si>
  <si>
    <t>73931/003</t>
  </si>
  <si>
    <t>3.1</t>
  </si>
  <si>
    <t>73938/003</t>
  </si>
  <si>
    <t>3.2</t>
  </si>
  <si>
    <t>comp</t>
  </si>
  <si>
    <t>3.3</t>
  </si>
  <si>
    <t>M</t>
  </si>
  <si>
    <t>74156/003</t>
  </si>
  <si>
    <t>4.1</t>
  </si>
  <si>
    <t>74254/002</t>
  </si>
  <si>
    <t>KG</t>
  </si>
  <si>
    <t>74164/004</t>
  </si>
  <si>
    <t>74007/001</t>
  </si>
  <si>
    <t>73942/002</t>
  </si>
  <si>
    <t>74138/003</t>
  </si>
  <si>
    <t>ESTRUTURA</t>
  </si>
  <si>
    <t>74200/001</t>
  </si>
  <si>
    <t>73982/001</t>
  </si>
  <si>
    <t>74106/001</t>
  </si>
  <si>
    <t>73919/004</t>
  </si>
  <si>
    <t>73920/001</t>
  </si>
  <si>
    <t>73892/001</t>
  </si>
  <si>
    <t xml:space="preserve">74223/001 </t>
  </si>
  <si>
    <t>74012/001</t>
  </si>
  <si>
    <t xml:space="preserve">73927/009 </t>
  </si>
  <si>
    <t>74134/002</t>
  </si>
  <si>
    <t>73954/002</t>
  </si>
  <si>
    <t>73746/001</t>
  </si>
  <si>
    <t>74071/001</t>
  </si>
  <si>
    <t>72334+72335</t>
  </si>
  <si>
    <t>74131/004</t>
  </si>
  <si>
    <t>74130/006</t>
  </si>
  <si>
    <t>74130/005</t>
  </si>
  <si>
    <t xml:space="preserve">sinapi </t>
  </si>
  <si>
    <t>73749/001+14112i</t>
  </si>
  <si>
    <t>74230/001</t>
  </si>
  <si>
    <t>74057/002</t>
  </si>
  <si>
    <t>73947/012</t>
  </si>
  <si>
    <t>73947/003</t>
  </si>
  <si>
    <t>73949/006</t>
  </si>
  <si>
    <t>74058/002</t>
  </si>
  <si>
    <t>74185/001</t>
  </si>
  <si>
    <t>73975/001</t>
  </si>
  <si>
    <t>74176/001</t>
  </si>
  <si>
    <t>73959/001</t>
  </si>
  <si>
    <t>73958/001</t>
  </si>
  <si>
    <t>73870/001</t>
  </si>
  <si>
    <t>72208+72881</t>
  </si>
  <si>
    <t>P. UNIT.</t>
  </si>
  <si>
    <t>P. TOT.</t>
  </si>
  <si>
    <t xml:space="preserve"> Nº</t>
  </si>
  <si>
    <t>SUBTOTAL</t>
  </si>
  <si>
    <t>PREFEITURA MUNICIPAL DE SIDERÓPOLIS</t>
  </si>
  <si>
    <t>OBRA:</t>
  </si>
  <si>
    <t>DATA:</t>
  </si>
  <si>
    <t>fev/21014</t>
  </si>
  <si>
    <t>ÁREA:</t>
  </si>
  <si>
    <t>END.:</t>
  </si>
  <si>
    <t>Cronograma Físico-financeiro</t>
  </si>
  <si>
    <t>PARCELAS</t>
  </si>
  <si>
    <t>1ª  PARCELA</t>
  </si>
  <si>
    <t>2ª  PARCELA</t>
  </si>
  <si>
    <t>ÍTEM</t>
  </si>
  <si>
    <t>DESCRIÇÃO</t>
  </si>
  <si>
    <t>%</t>
  </si>
  <si>
    <t>Total R$</t>
  </si>
  <si>
    <t>VALOR DA PARCELA (R$)</t>
  </si>
  <si>
    <t>PERCENTUAL DA PARCELA (%)</t>
  </si>
  <si>
    <t>VALOR ACUMULADO (R$)</t>
  </si>
  <si>
    <t>PERCENTUAL ACUMULADO (R$)</t>
  </si>
  <si>
    <t>3ª  PARCELA</t>
  </si>
  <si>
    <t>4ª  PARCELA</t>
  </si>
  <si>
    <t>5ª  PARCELA</t>
  </si>
  <si>
    <t>6ª  PARCELA</t>
  </si>
  <si>
    <t>CHAPISCO EM PAREDES EXTERNAS TRACO 1:3 (CIMENTO E AREIA), ESPESSURA 0,5cm, PREPARO MECÂNICO</t>
  </si>
  <si>
    <t>Rua Diomício Freitas, s/nº, Bairro Centro - Siderópolis - SC</t>
  </si>
  <si>
    <t>SINAPI 02/2016</t>
  </si>
  <si>
    <t>173,69 M2</t>
  </si>
  <si>
    <t>CONSTRUÇÃO CENTRO DE CONVIVÊNCIA</t>
  </si>
  <si>
    <t xml:space="preserve"> ESTRUTURA </t>
  </si>
  <si>
    <t>FUNDAÇÃO ( MURO)</t>
  </si>
  <si>
    <t>Urbanização /Acessos/ Pavimentação UBS GIRÂO</t>
  </si>
  <si>
    <t xml:space="preserve">SERVIÇOS INICIAIS </t>
  </si>
  <si>
    <t>ALVENARIA - MURO</t>
  </si>
  <si>
    <t>CONCRETO USINADO BOMBEADO FCK=20MPA, INCLUSIVE COLOCAÇÃO, ESPALHAMENTO E ACABAMENTO</t>
  </si>
  <si>
    <t>PINTURA EXTERNA BRANCO  -MURO</t>
  </si>
  <si>
    <t>2.4</t>
  </si>
  <si>
    <t>CONCRETO USINADO  FCK=25MPA, INCLUSIVE COLOCAÇÃO, ESPALHAMENTO E  ACABAMENTO</t>
  </si>
  <si>
    <t>m</t>
  </si>
  <si>
    <t>1.4</t>
  </si>
  <si>
    <t>2.5</t>
  </si>
  <si>
    <t>3.4</t>
  </si>
  <si>
    <t>3.5</t>
  </si>
  <si>
    <t>PAVIMENTAÇÃO</t>
  </si>
  <si>
    <t>Piso concreto Sextavado (Lajota) Ante derrapante -rampa,</t>
  </si>
  <si>
    <t xml:space="preserve">PEDRA Á VISTA  </t>
  </si>
  <si>
    <t>ALVENARIA EM TIJOLO CERÂMICO FURADO 11,5x14x24cm, 1/2 VEZ, ASSENTADO EM ARGAMASSA TRACO 1:2:8 (CIMENTO, CAL E AREIA), JUNTAS 12mm (MURO H 1,00 M)</t>
  </si>
  <si>
    <t>Sarjeta  em concreto 57,00M ,preparo manual esp. 8,00cm largura 0,40 cm h-0,25cm</t>
  </si>
  <si>
    <t>ESTACA A TRADO (BROCA) DIÂMETRO = 25cm, EM CONCRETO MOLDADO IN LOCO, 20MPA, COM ARMAÇÃO (48,00M) CADA 3,00 M</t>
  </si>
  <si>
    <t>TOTAL GERAL</t>
  </si>
  <si>
    <t>FORMA PARA ESTRUTURAS DE CONCRETO (, VIGA ) MADEIRA , ESPESSURA=12mm, 05 UTILIZAÇÕES. (FABRICAÇÃO, MONTAGEM E DESMONTAGEM) VIGA( 0,15X0,40 CM) 74,31 M</t>
  </si>
  <si>
    <t>FORMA PARA ESTRUTURAS DE CONCRETO (PILAR,  ) MADEIRA , ESPESSURA=12mm, 05 UTILIZAÇÕES. (FABRICAÇÃO, MONTAGEM E DESMONTAGEM) CADA 3,00M PILAR (0,15X0,20CM)</t>
  </si>
  <si>
    <t>estacionamento ( MÃO DE OBRA)</t>
  </si>
  <si>
    <t>ARMAÇÃO DE AÇO CA-60 DIÂM. 5,00mm - FORNECIMENTO / CORTE (C/PERDA DE 10%) / DOBRA / COLOCAÇÃO</t>
  </si>
  <si>
    <t>ARMAÇÃO AÇO CA-50, DIÂM. 8,00mm - FORNECIMENTO / CORTE (PERDA DE 10%) / DOBRA / COLOCAÇÃO</t>
  </si>
  <si>
    <t>ARMAÇÃO ESTACAS AÇO CA-50, DIÂM. 8.00MM - FORNECIMENTO / CORTE (PERDA DE 10%)  /  COLOCAÇÃO</t>
  </si>
  <si>
    <t>623,83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</si>
</sst>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&quot;R$ &quot;#,##0.00"/>
    <numFmt numFmtId="167" formatCode="##.##000"/>
    <numFmt numFmtId="168" formatCode="##.##000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3" fillId="0" borderId="0" xfId="0" applyFont="1" applyAlignment="1"/>
    <xf numFmtId="9" fontId="3" fillId="0" borderId="0" xfId="0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14" fontId="5" fillId="0" borderId="8" xfId="1" applyNumberFormat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4" fillId="0" borderId="10" xfId="1" applyBorder="1"/>
    <xf numFmtId="0" fontId="5" fillId="0" borderId="11" xfId="1" applyFont="1" applyBorder="1" applyAlignment="1">
      <alignment horizontal="center"/>
    </xf>
    <xf numFmtId="0" fontId="4" fillId="0" borderId="11" xfId="1" applyBorder="1"/>
    <xf numFmtId="0" fontId="5" fillId="0" borderId="13" xfId="1" applyFont="1" applyBorder="1"/>
    <xf numFmtId="0" fontId="5" fillId="0" borderId="14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4" fillId="0" borderId="16" xfId="1" applyBorder="1"/>
    <xf numFmtId="0" fontId="4" fillId="0" borderId="1" xfId="1" applyBorder="1"/>
    <xf numFmtId="0" fontId="5" fillId="0" borderId="1" xfId="1" applyFont="1" applyBorder="1"/>
    <xf numFmtId="0" fontId="4" fillId="0" borderId="18" xfId="1" applyBorder="1"/>
    <xf numFmtId="0" fontId="5" fillId="0" borderId="19" xfId="1" applyFont="1" applyBorder="1"/>
    <xf numFmtId="0" fontId="4" fillId="0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2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left" vertical="center"/>
    </xf>
    <xf numFmtId="0" fontId="4" fillId="0" borderId="0" xfId="1"/>
    <xf numFmtId="168" fontId="4" fillId="0" borderId="0" xfId="1" applyNumberFormat="1" applyFont="1" applyFill="1" applyAlignment="1">
      <alignment horizontal="right" vertical="center"/>
    </xf>
    <xf numFmtId="49" fontId="5" fillId="2" borderId="0" xfId="1" applyNumberFormat="1" applyFont="1" applyFill="1" applyBorder="1" applyAlignment="1">
      <alignment horizontal="right" vertical="center" wrapText="1"/>
    </xf>
    <xf numFmtId="0" fontId="5" fillId="0" borderId="19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17" fontId="5" fillId="0" borderId="8" xfId="1" applyNumberFormat="1" applyFont="1" applyBorder="1" applyAlignment="1">
      <alignment horizontal="left" vertical="center"/>
    </xf>
    <xf numFmtId="0" fontId="5" fillId="0" borderId="11" xfId="1" applyFont="1" applyBorder="1" applyAlignment="1">
      <alignment shrinkToFit="1"/>
    </xf>
    <xf numFmtId="0" fontId="5" fillId="0" borderId="1" xfId="1" applyFont="1" applyBorder="1" applyAlignment="1">
      <alignment shrinkToFit="1"/>
    </xf>
    <xf numFmtId="4" fontId="4" fillId="0" borderId="1" xfId="1" applyNumberFormat="1" applyBorder="1" applyAlignment="1">
      <alignment shrinkToFit="1"/>
    </xf>
    <xf numFmtId="0" fontId="4" fillId="0" borderId="1" xfId="1" applyBorder="1" applyAlignment="1">
      <alignment shrinkToFit="1"/>
    </xf>
    <xf numFmtId="4" fontId="4" fillId="0" borderId="17" xfId="1" applyNumberFormat="1" applyBorder="1" applyAlignment="1">
      <alignment shrinkToFit="1"/>
    </xf>
    <xf numFmtId="10" fontId="4" fillId="0" borderId="11" xfId="1" applyNumberFormat="1" applyBorder="1" applyAlignment="1">
      <alignment shrinkToFit="1"/>
    </xf>
    <xf numFmtId="2" fontId="5" fillId="0" borderId="11" xfId="1" applyNumberFormat="1" applyFont="1" applyBorder="1" applyAlignment="1">
      <alignment shrinkToFit="1"/>
    </xf>
    <xf numFmtId="9" fontId="4" fillId="0" borderId="11" xfId="1" applyNumberFormat="1" applyBorder="1" applyAlignment="1">
      <alignment shrinkToFit="1"/>
    </xf>
    <xf numFmtId="4" fontId="4" fillId="0" borderId="11" xfId="1" applyNumberFormat="1" applyBorder="1" applyAlignment="1">
      <alignment shrinkToFit="1"/>
    </xf>
    <xf numFmtId="4" fontId="4" fillId="0" borderId="12" xfId="1" applyNumberFormat="1" applyBorder="1" applyAlignment="1">
      <alignment shrinkToFit="1"/>
    </xf>
    <xf numFmtId="10" fontId="4" fillId="0" borderId="1" xfId="1" applyNumberFormat="1" applyBorder="1" applyAlignment="1">
      <alignment shrinkToFit="1"/>
    </xf>
    <xf numFmtId="2" fontId="5" fillId="0" borderId="1" xfId="1" applyNumberFormat="1" applyFont="1" applyBorder="1" applyAlignment="1">
      <alignment shrinkToFit="1"/>
    </xf>
    <xf numFmtId="9" fontId="4" fillId="0" borderId="1" xfId="1" applyNumberFormat="1" applyBorder="1" applyAlignment="1">
      <alignment shrinkToFit="1"/>
    </xf>
    <xf numFmtId="164" fontId="5" fillId="0" borderId="1" xfId="1" applyNumberFormat="1" applyFont="1" applyBorder="1" applyAlignment="1">
      <alignment shrinkToFit="1"/>
    </xf>
    <xf numFmtId="4" fontId="5" fillId="0" borderId="1" xfId="1" applyNumberFormat="1" applyFont="1" applyBorder="1" applyAlignment="1">
      <alignment shrinkToFit="1"/>
    </xf>
    <xf numFmtId="0" fontId="4" fillId="0" borderId="17" xfId="1" applyBorder="1" applyAlignment="1">
      <alignment shrinkToFit="1"/>
    </xf>
    <xf numFmtId="4" fontId="5" fillId="0" borderId="17" xfId="1" applyNumberFormat="1" applyFont="1" applyBorder="1" applyAlignment="1">
      <alignment shrinkToFit="1"/>
    </xf>
    <xf numFmtId="165" fontId="4" fillId="0" borderId="1" xfId="1" applyNumberFormat="1" applyBorder="1" applyAlignment="1">
      <alignment shrinkToFit="1"/>
    </xf>
    <xf numFmtId="0" fontId="4" fillId="0" borderId="19" xfId="1" applyBorder="1" applyAlignment="1">
      <alignment shrinkToFit="1"/>
    </xf>
    <xf numFmtId="10" fontId="4" fillId="0" borderId="19" xfId="1" applyNumberFormat="1" applyBorder="1" applyAlignment="1">
      <alignment shrinkToFit="1"/>
    </xf>
    <xf numFmtId="0" fontId="4" fillId="0" borderId="20" xfId="1" applyBorder="1" applyAlignment="1">
      <alignment shrinkToFit="1"/>
    </xf>
    <xf numFmtId="9" fontId="5" fillId="0" borderId="5" xfId="1" applyNumberFormat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9" fontId="5" fillId="0" borderId="7" xfId="1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4" fillId="0" borderId="3" xfId="1" applyFont="1" applyBorder="1" applyAlignment="1">
      <alignment horizontal="center" vertical="center"/>
    </xf>
    <xf numFmtId="164" fontId="4" fillId="0" borderId="3" xfId="2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5" fillId="0" borderId="5" xfId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10" fontId="9" fillId="0" borderId="1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0" xfId="0" applyFont="1" applyAlignment="1"/>
    <xf numFmtId="2" fontId="9" fillId="0" borderId="0" xfId="0" applyNumberFormat="1" applyFont="1"/>
    <xf numFmtId="2" fontId="4" fillId="0" borderId="1" xfId="1" applyNumberFormat="1" applyBorder="1" applyAlignment="1">
      <alignment shrinkToFi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43" fontId="3" fillId="0" borderId="1" xfId="3" applyFont="1" applyBorder="1"/>
    <xf numFmtId="43" fontId="3" fillId="0" borderId="1" xfId="3" applyFont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43" fontId="2" fillId="0" borderId="1" xfId="3" applyFont="1" applyBorder="1"/>
    <xf numFmtId="43" fontId="2" fillId="0" borderId="1" xfId="3" applyFont="1" applyBorder="1" applyAlignment="1">
      <alignment vertical="center"/>
    </xf>
    <xf numFmtId="2" fontId="9" fillId="0" borderId="27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0" xfId="0" applyFont="1" applyBorder="1"/>
    <xf numFmtId="0" fontId="2" fillId="0" borderId="31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3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right"/>
    </xf>
    <xf numFmtId="0" fontId="3" fillId="0" borderId="32" xfId="0" applyFont="1" applyBorder="1"/>
    <xf numFmtId="0" fontId="3" fillId="0" borderId="33" xfId="0" applyFont="1" applyBorder="1"/>
    <xf numFmtId="0" fontId="3" fillId="0" borderId="24" xfId="0" applyFont="1" applyBorder="1"/>
    <xf numFmtId="0" fontId="3" fillId="0" borderId="32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3" fontId="2" fillId="0" borderId="29" xfId="0" applyNumberFormat="1" applyFont="1" applyBorder="1"/>
    <xf numFmtId="43" fontId="3" fillId="0" borderId="27" xfId="3" applyFont="1" applyBorder="1"/>
    <xf numFmtId="43" fontId="3" fillId="0" borderId="26" xfId="3" applyFont="1" applyBorder="1"/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right" vertical="center" wrapText="1"/>
    </xf>
    <xf numFmtId="43" fontId="2" fillId="0" borderId="26" xfId="0" applyNumberFormat="1" applyFont="1" applyBorder="1"/>
  </cellXfs>
  <cellStyles count="4">
    <cellStyle name="Normal" xfId="0" builtinId="0"/>
    <cellStyle name="Normal 2" xfId="1"/>
    <cellStyle name="Vírgula" xfId="3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jetos2pms/Desktop/&#233;rica/ESF%20VILA%20S&#195;O%20JORGE/OR&#199;AMENTO%20lici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CRONOGRAMA"/>
    </sheetNames>
    <sheetDataSet>
      <sheetData sheetId="0">
        <row r="2">
          <cell r="A2" t="str">
            <v>OBRA:</v>
          </cell>
          <cell r="D2" t="str">
            <v>DATA:</v>
          </cell>
        </row>
        <row r="3">
          <cell r="A3" t="str">
            <v>ÁREA:</v>
          </cell>
        </row>
        <row r="4">
          <cell r="A4" t="str">
            <v>END.: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tabSelected="1" topLeftCell="C1" zoomScale="85" zoomScaleNormal="85" workbookViewId="0">
      <selection activeCell="H18" sqref="H18"/>
    </sheetView>
  </sheetViews>
  <sheetFormatPr defaultRowHeight="15" x14ac:dyDescent="0.25"/>
  <cols>
    <col min="1" max="1" width="9.140625" style="3" hidden="1" customWidth="1"/>
    <col min="2" max="2" width="9.28515625" style="4" hidden="1" customWidth="1"/>
    <col min="3" max="3" width="9" style="3" customWidth="1"/>
    <col min="4" max="4" width="64" style="5" customWidth="1"/>
    <col min="5" max="5" width="6.5703125" style="3" customWidth="1"/>
    <col min="6" max="7" width="14.5703125" style="5" customWidth="1"/>
    <col min="8" max="8" width="21" style="5" customWidth="1"/>
    <col min="9" max="9" width="0.140625" style="94" customWidth="1"/>
    <col min="10" max="10" width="5.5703125" style="5" customWidth="1"/>
    <col min="11" max="12" width="9.140625" style="94" hidden="1" customWidth="1"/>
    <col min="13" max="13" width="11.7109375" style="94" hidden="1" customWidth="1"/>
    <col min="14" max="16384" width="9.140625" style="5"/>
  </cols>
  <sheetData>
    <row r="1" spans="1:13" x14ac:dyDescent="0.25">
      <c r="C1" s="86" t="s">
        <v>73</v>
      </c>
      <c r="D1" s="3"/>
      <c r="E1" s="5"/>
      <c r="F1" s="3"/>
      <c r="K1" s="93"/>
    </row>
    <row r="2" spans="1:13" x14ac:dyDescent="0.25">
      <c r="C2" s="3" t="s">
        <v>74</v>
      </c>
      <c r="D2" s="6" t="s">
        <v>102</v>
      </c>
      <c r="E2" s="5"/>
      <c r="F2" s="3" t="s">
        <v>75</v>
      </c>
      <c r="G2" s="7">
        <v>44435</v>
      </c>
      <c r="K2" s="95">
        <v>7.4000000000000003E-3</v>
      </c>
      <c r="M2" s="96" t="s">
        <v>76</v>
      </c>
    </row>
    <row r="3" spans="1:13" x14ac:dyDescent="0.25">
      <c r="C3" s="21" t="s">
        <v>77</v>
      </c>
      <c r="D3" s="5" t="s">
        <v>127</v>
      </c>
    </row>
    <row r="4" spans="1:13" x14ac:dyDescent="0.25">
      <c r="A4" s="8"/>
      <c r="C4" s="21" t="s">
        <v>78</v>
      </c>
      <c r="D4" s="5" t="s">
        <v>96</v>
      </c>
    </row>
    <row r="5" spans="1:13" s="12" customFormat="1" x14ac:dyDescent="0.25">
      <c r="A5" s="9"/>
      <c r="B5" s="10" t="s">
        <v>71</v>
      </c>
      <c r="C5" s="9" t="s">
        <v>0</v>
      </c>
      <c r="D5" s="9" t="s">
        <v>1</v>
      </c>
      <c r="E5" s="9" t="s">
        <v>12</v>
      </c>
      <c r="F5" s="9" t="s">
        <v>2</v>
      </c>
      <c r="G5" s="9" t="s">
        <v>69</v>
      </c>
      <c r="H5" s="11" t="s">
        <v>70</v>
      </c>
      <c r="I5" s="97"/>
      <c r="K5" s="97" t="s">
        <v>97</v>
      </c>
      <c r="L5" s="97"/>
      <c r="M5" s="98" t="s">
        <v>69</v>
      </c>
    </row>
    <row r="6" spans="1:13" x14ac:dyDescent="0.25">
      <c r="A6" s="13"/>
      <c r="B6" s="10"/>
      <c r="C6" s="9">
        <v>1</v>
      </c>
      <c r="D6" s="1" t="s">
        <v>103</v>
      </c>
      <c r="E6" s="13"/>
      <c r="F6" s="13"/>
      <c r="G6" s="13"/>
      <c r="H6" s="14"/>
      <c r="M6" s="99"/>
    </row>
    <row r="7" spans="1:13" x14ac:dyDescent="0.25">
      <c r="A7" s="15" t="s">
        <v>3</v>
      </c>
      <c r="B7" s="16" t="s">
        <v>4</v>
      </c>
      <c r="C7" s="15"/>
      <c r="D7" s="1" t="s">
        <v>100</v>
      </c>
      <c r="E7" s="15"/>
      <c r="F7" s="114"/>
      <c r="G7" s="18"/>
      <c r="H7" s="113"/>
      <c r="K7" s="100"/>
      <c r="M7" s="100"/>
    </row>
    <row r="8" spans="1:13" x14ac:dyDescent="0.25">
      <c r="A8" s="15" t="s">
        <v>3</v>
      </c>
      <c r="B8" s="16" t="s">
        <v>7</v>
      </c>
      <c r="C8" s="9" t="s">
        <v>5</v>
      </c>
      <c r="D8" s="13" t="s">
        <v>101</v>
      </c>
      <c r="E8" s="13"/>
      <c r="F8" s="115"/>
      <c r="G8" s="19"/>
      <c r="H8" s="116"/>
      <c r="K8" s="100"/>
      <c r="M8" s="100"/>
    </row>
    <row r="9" spans="1:13" ht="30" x14ac:dyDescent="0.25">
      <c r="A9" s="15" t="s">
        <v>3</v>
      </c>
      <c r="B9" s="16" t="s">
        <v>9</v>
      </c>
      <c r="C9" s="9" t="s">
        <v>8</v>
      </c>
      <c r="D9" s="17" t="s">
        <v>119</v>
      </c>
      <c r="E9" s="15" t="s">
        <v>27</v>
      </c>
      <c r="F9" s="114">
        <v>48</v>
      </c>
      <c r="G9" s="18">
        <v>32</v>
      </c>
      <c r="H9" s="113">
        <f>G9*F9</f>
        <v>1536</v>
      </c>
      <c r="K9" s="100"/>
      <c r="M9" s="100"/>
    </row>
    <row r="10" spans="1:13" ht="38.25" customHeight="1" x14ac:dyDescent="0.25">
      <c r="A10" s="15" t="s">
        <v>3</v>
      </c>
      <c r="B10" s="16">
        <v>73672</v>
      </c>
      <c r="C10" s="9" t="s">
        <v>10</v>
      </c>
      <c r="D10" s="17" t="s">
        <v>126</v>
      </c>
      <c r="E10" s="15" t="s">
        <v>31</v>
      </c>
      <c r="F10" s="114">
        <v>85.32</v>
      </c>
      <c r="G10" s="18">
        <v>16.190000000000001</v>
      </c>
      <c r="H10" s="113">
        <f>G10*F10</f>
        <v>1381.3308</v>
      </c>
      <c r="K10" s="100"/>
      <c r="M10" s="100"/>
    </row>
    <row r="11" spans="1:13" ht="32.25" customHeight="1" x14ac:dyDescent="0.25">
      <c r="A11" s="15" t="s">
        <v>3</v>
      </c>
      <c r="B11" s="16" t="s">
        <v>11</v>
      </c>
      <c r="C11" s="15" t="s">
        <v>110</v>
      </c>
      <c r="D11" s="17" t="s">
        <v>105</v>
      </c>
      <c r="E11" s="15" t="s">
        <v>18</v>
      </c>
      <c r="F11" s="114">
        <v>4.78</v>
      </c>
      <c r="G11" s="18">
        <v>520</v>
      </c>
      <c r="H11" s="113">
        <f>G11*F11</f>
        <v>2485.6</v>
      </c>
      <c r="K11" s="100"/>
      <c r="M11" s="100"/>
    </row>
    <row r="12" spans="1:13" ht="19.5" customHeight="1" x14ac:dyDescent="0.25">
      <c r="A12" s="15" t="s">
        <v>3</v>
      </c>
      <c r="B12" s="16" t="s">
        <v>13</v>
      </c>
      <c r="C12" s="15"/>
      <c r="D12" s="2" t="s">
        <v>72</v>
      </c>
      <c r="E12" s="15"/>
      <c r="F12" s="114"/>
      <c r="G12" s="18"/>
      <c r="H12" s="117">
        <f>H9+H10+H11</f>
        <v>5402.9308000000001</v>
      </c>
      <c r="K12" s="100"/>
      <c r="M12" s="100"/>
    </row>
    <row r="13" spans="1:13" x14ac:dyDescent="0.25">
      <c r="A13" s="15" t="s">
        <v>3</v>
      </c>
      <c r="B13" s="16">
        <v>73658</v>
      </c>
      <c r="C13" s="15">
        <v>2</v>
      </c>
      <c r="D13" s="13" t="s">
        <v>36</v>
      </c>
      <c r="E13" s="15"/>
      <c r="F13" s="114"/>
      <c r="G13" s="18"/>
      <c r="H13" s="113"/>
      <c r="K13" s="100"/>
      <c r="M13" s="100"/>
    </row>
    <row r="14" spans="1:13" ht="45" x14ac:dyDescent="0.25">
      <c r="A14" s="15" t="s">
        <v>3</v>
      </c>
      <c r="B14" s="16" t="s">
        <v>14</v>
      </c>
      <c r="C14" s="15" t="s">
        <v>17</v>
      </c>
      <c r="D14" s="17" t="s">
        <v>121</v>
      </c>
      <c r="E14" s="15" t="s">
        <v>109</v>
      </c>
      <c r="F14" s="114">
        <v>70.59</v>
      </c>
      <c r="G14" s="18">
        <v>65.5</v>
      </c>
      <c r="H14" s="113">
        <f>G14*F14</f>
        <v>4623.6450000000004</v>
      </c>
      <c r="K14" s="100"/>
      <c r="M14" s="100"/>
    </row>
    <row r="15" spans="1:13" ht="45" x14ac:dyDescent="0.25">
      <c r="A15" s="15" t="s">
        <v>3</v>
      </c>
      <c r="B15" s="16" t="s">
        <v>15</v>
      </c>
      <c r="C15" s="15" t="s">
        <v>19</v>
      </c>
      <c r="D15" s="17" t="s">
        <v>122</v>
      </c>
      <c r="E15" s="15" t="s">
        <v>109</v>
      </c>
      <c r="F15" s="114">
        <v>24.4</v>
      </c>
      <c r="G15" s="18">
        <v>65.5</v>
      </c>
      <c r="H15" s="113">
        <f>G15*F15</f>
        <v>1598.1999999999998</v>
      </c>
      <c r="K15" s="100"/>
      <c r="M15" s="100"/>
    </row>
    <row r="16" spans="1:13" ht="30" x14ac:dyDescent="0.25">
      <c r="A16" s="13"/>
      <c r="B16" s="10"/>
      <c r="C16" s="15" t="s">
        <v>20</v>
      </c>
      <c r="D16" s="17" t="s">
        <v>125</v>
      </c>
      <c r="E16" s="15" t="s">
        <v>31</v>
      </c>
      <c r="F16" s="114">
        <v>118.89</v>
      </c>
      <c r="G16" s="18">
        <v>16.190000000000001</v>
      </c>
      <c r="H16" s="113">
        <f>G16*F16</f>
        <v>1924.8291000000002</v>
      </c>
      <c r="K16" s="101"/>
      <c r="M16" s="101"/>
    </row>
    <row r="17" spans="1:13" ht="30" x14ac:dyDescent="0.25">
      <c r="A17" s="13"/>
      <c r="B17" s="10"/>
      <c r="C17" s="15" t="s">
        <v>107</v>
      </c>
      <c r="D17" s="17" t="s">
        <v>124</v>
      </c>
      <c r="E17" s="15" t="s">
        <v>31</v>
      </c>
      <c r="F17" s="114">
        <v>104.03</v>
      </c>
      <c r="G17" s="18">
        <v>2.92</v>
      </c>
      <c r="H17" s="113">
        <f>-G17*F17</f>
        <v>-303.76760000000002</v>
      </c>
      <c r="K17" s="101"/>
      <c r="M17" s="101"/>
    </row>
    <row r="18" spans="1:13" ht="30" x14ac:dyDescent="0.25">
      <c r="A18" s="15" t="s">
        <v>3</v>
      </c>
      <c r="B18" s="16" t="s">
        <v>16</v>
      </c>
      <c r="C18" s="15" t="s">
        <v>111</v>
      </c>
      <c r="D18" s="17" t="s">
        <v>108</v>
      </c>
      <c r="E18" s="15" t="s">
        <v>18</v>
      </c>
      <c r="F18" s="114">
        <v>4.45</v>
      </c>
      <c r="G18" s="18">
        <v>520</v>
      </c>
      <c r="H18" s="113">
        <f>G18*F18</f>
        <v>2314</v>
      </c>
      <c r="K18" s="100"/>
      <c r="M18" s="100"/>
    </row>
    <row r="19" spans="1:13" x14ac:dyDescent="0.25">
      <c r="A19" s="15" t="s">
        <v>3</v>
      </c>
      <c r="B19" s="16">
        <v>72920</v>
      </c>
      <c r="C19" s="15"/>
      <c r="D19" s="2" t="s">
        <v>72</v>
      </c>
      <c r="E19" s="15"/>
      <c r="F19" s="114"/>
      <c r="G19" s="18"/>
      <c r="H19" s="117">
        <f>H14+H15+H16+H17+H18</f>
        <v>10156.906500000001</v>
      </c>
      <c r="K19" s="100"/>
      <c r="M19" s="100"/>
    </row>
    <row r="20" spans="1:13" x14ac:dyDescent="0.25">
      <c r="A20" s="15"/>
      <c r="B20" s="16"/>
      <c r="C20" s="9">
        <v>3</v>
      </c>
      <c r="D20" s="1" t="s">
        <v>104</v>
      </c>
      <c r="E20" s="13"/>
      <c r="F20" s="115"/>
      <c r="G20" s="19"/>
      <c r="H20" s="116"/>
      <c r="K20" s="107"/>
      <c r="M20" s="107"/>
    </row>
    <row r="21" spans="1:13" ht="45" x14ac:dyDescent="0.25">
      <c r="A21" s="15" t="s">
        <v>3</v>
      </c>
      <c r="B21" s="16">
        <v>72898</v>
      </c>
      <c r="C21" s="15" t="s">
        <v>22</v>
      </c>
      <c r="D21" s="17" t="s">
        <v>117</v>
      </c>
      <c r="E21" s="15" t="s">
        <v>6</v>
      </c>
      <c r="F21" s="114">
        <v>74.31</v>
      </c>
      <c r="G21" s="18">
        <v>95</v>
      </c>
      <c r="H21" s="113">
        <f>G21*F21</f>
        <v>7059.45</v>
      </c>
      <c r="I21" s="5"/>
      <c r="K21" s="5"/>
      <c r="L21" s="5"/>
      <c r="M21" s="5"/>
    </row>
    <row r="22" spans="1:13" ht="30" x14ac:dyDescent="0.25">
      <c r="A22" s="13"/>
      <c r="B22" s="10"/>
      <c r="C22" s="15" t="s">
        <v>24</v>
      </c>
      <c r="D22" s="17" t="s">
        <v>95</v>
      </c>
      <c r="E22" s="15" t="s">
        <v>6</v>
      </c>
      <c r="F22" s="114">
        <v>147.30000000000001</v>
      </c>
      <c r="G22" s="18">
        <v>10.220000000000001</v>
      </c>
      <c r="H22" s="113">
        <f>G22*F22</f>
        <v>1505.4060000000002</v>
      </c>
      <c r="I22" s="5"/>
      <c r="K22" s="5"/>
      <c r="L22" s="5"/>
      <c r="M22" s="5"/>
    </row>
    <row r="23" spans="1:13" x14ac:dyDescent="0.25">
      <c r="A23" s="13"/>
      <c r="B23" s="10"/>
      <c r="C23" s="15" t="s">
        <v>26</v>
      </c>
      <c r="D23" s="17" t="s">
        <v>116</v>
      </c>
      <c r="E23" s="15" t="s">
        <v>27</v>
      </c>
      <c r="F23" s="114">
        <v>496.01</v>
      </c>
      <c r="G23" s="18">
        <v>86</v>
      </c>
      <c r="H23" s="113">
        <f>G23*F23</f>
        <v>42656.86</v>
      </c>
      <c r="I23" s="5"/>
      <c r="K23" s="5"/>
      <c r="L23" s="5"/>
      <c r="M23" s="5"/>
    </row>
    <row r="24" spans="1:13" x14ac:dyDescent="0.25">
      <c r="A24" s="15" t="s">
        <v>3</v>
      </c>
      <c r="B24" s="16" t="s">
        <v>21</v>
      </c>
      <c r="C24" s="15" t="s">
        <v>112</v>
      </c>
      <c r="D24" s="17" t="s">
        <v>106</v>
      </c>
      <c r="E24" s="15" t="s">
        <v>6</v>
      </c>
      <c r="F24" s="114">
        <v>147.30000000000001</v>
      </c>
      <c r="G24" s="18">
        <v>18.8</v>
      </c>
      <c r="H24" s="112">
        <f>G24*F24</f>
        <v>2769.2400000000002</v>
      </c>
      <c r="I24" s="5"/>
      <c r="K24" s="5"/>
      <c r="L24" s="5"/>
      <c r="M24" s="5"/>
    </row>
    <row r="25" spans="1:13" ht="30" x14ac:dyDescent="0.25">
      <c r="A25" s="15"/>
      <c r="B25" s="16"/>
      <c r="C25" s="15" t="s">
        <v>113</v>
      </c>
      <c r="D25" s="106" t="s">
        <v>118</v>
      </c>
      <c r="E25" s="15" t="s">
        <v>18</v>
      </c>
      <c r="F25" s="114">
        <v>4.0999999999999996</v>
      </c>
      <c r="G25" s="18">
        <v>410</v>
      </c>
      <c r="H25" s="113">
        <f>G25*F25</f>
        <v>1680.9999999999998</v>
      </c>
      <c r="I25" s="5"/>
      <c r="K25" s="5"/>
      <c r="L25" s="5"/>
      <c r="M25" s="5"/>
    </row>
    <row r="26" spans="1:13" x14ac:dyDescent="0.25">
      <c r="A26" s="15"/>
      <c r="B26" s="16"/>
      <c r="C26" s="122"/>
      <c r="D26" s="125" t="s">
        <v>72</v>
      </c>
      <c r="E26" s="14"/>
      <c r="F26" s="111"/>
      <c r="G26" s="14"/>
      <c r="H26" s="137">
        <f>H21+H22+H23+H24+H25</f>
        <v>55671.955999999998</v>
      </c>
      <c r="I26" s="5"/>
      <c r="K26" s="5"/>
      <c r="L26" s="5"/>
      <c r="M26" s="5"/>
    </row>
    <row r="27" spans="1:13" x14ac:dyDescent="0.25">
      <c r="A27" s="15"/>
      <c r="B27" s="16"/>
      <c r="C27" s="123">
        <v>4</v>
      </c>
      <c r="D27" s="126" t="s">
        <v>114</v>
      </c>
      <c r="E27" s="124"/>
      <c r="F27" s="108"/>
      <c r="G27" s="124"/>
      <c r="H27" s="109"/>
      <c r="I27" s="5"/>
      <c r="K27" s="5"/>
      <c r="L27" s="5"/>
      <c r="M27" s="5"/>
    </row>
    <row r="28" spans="1:13" x14ac:dyDescent="0.25">
      <c r="A28" s="15"/>
      <c r="B28" s="16"/>
      <c r="C28" s="135" t="s">
        <v>29</v>
      </c>
      <c r="D28" s="130" t="s">
        <v>115</v>
      </c>
      <c r="E28" s="133"/>
      <c r="F28" s="124"/>
      <c r="G28" s="124"/>
      <c r="H28" s="132"/>
      <c r="I28" s="5"/>
      <c r="K28" s="5"/>
      <c r="L28" s="5"/>
      <c r="M28" s="5"/>
    </row>
    <row r="29" spans="1:13" x14ac:dyDescent="0.25">
      <c r="A29" s="15" t="s">
        <v>3</v>
      </c>
      <c r="B29" s="16" t="s">
        <v>23</v>
      </c>
      <c r="C29" s="136"/>
      <c r="D29" s="131" t="s">
        <v>123</v>
      </c>
      <c r="E29" s="128" t="s">
        <v>6</v>
      </c>
      <c r="F29" s="110">
        <v>623.83000000000004</v>
      </c>
      <c r="G29" s="138">
        <v>24.5</v>
      </c>
      <c r="H29" s="139">
        <f>G29*F29</f>
        <v>15283.835000000001</v>
      </c>
      <c r="I29" s="5"/>
      <c r="K29" s="5"/>
      <c r="L29" s="5"/>
      <c r="M29" s="5"/>
    </row>
    <row r="30" spans="1:13" ht="18.75" customHeight="1" x14ac:dyDescent="0.25">
      <c r="A30" s="15"/>
      <c r="B30" s="127"/>
      <c r="C30" s="128"/>
      <c r="D30" s="129" t="s">
        <v>72</v>
      </c>
      <c r="E30" s="122"/>
      <c r="F30" s="110"/>
      <c r="G30" s="110"/>
      <c r="H30" s="153">
        <v>15283.84</v>
      </c>
      <c r="I30" s="5"/>
      <c r="K30" s="105"/>
      <c r="L30" s="5"/>
      <c r="M30" s="5"/>
    </row>
    <row r="31" spans="1:13" ht="18" customHeight="1" x14ac:dyDescent="0.25">
      <c r="A31" s="15" t="s">
        <v>25</v>
      </c>
      <c r="B31" s="127">
        <v>91</v>
      </c>
      <c r="C31" s="134"/>
      <c r="D31" s="126" t="s">
        <v>120</v>
      </c>
      <c r="E31" s="111"/>
      <c r="F31" s="111"/>
      <c r="G31" s="111"/>
      <c r="H31" s="137">
        <f>H12+H19+H26+H30</f>
        <v>86515.633300000001</v>
      </c>
      <c r="I31" s="5"/>
      <c r="K31" s="5"/>
      <c r="L31" s="5"/>
      <c r="M31" s="5"/>
    </row>
    <row r="32" spans="1:13" ht="17.25" customHeight="1" x14ac:dyDescent="0.25">
      <c r="A32" s="15" t="s">
        <v>3</v>
      </c>
      <c r="B32" s="16">
        <v>6058</v>
      </c>
      <c r="C32" s="5"/>
      <c r="E32" s="5"/>
      <c r="I32" s="5"/>
      <c r="K32" s="5"/>
      <c r="L32" s="5"/>
      <c r="M32" s="5"/>
    </row>
    <row r="33" spans="1:13" ht="18" customHeight="1" x14ac:dyDescent="0.25">
      <c r="A33" s="15" t="s">
        <v>3</v>
      </c>
      <c r="B33" s="16">
        <v>72105</v>
      </c>
      <c r="C33" s="5"/>
      <c r="E33" s="5"/>
      <c r="I33" s="5"/>
      <c r="K33" s="5"/>
      <c r="L33" s="5"/>
      <c r="M33" s="5"/>
    </row>
    <row r="34" spans="1:13" ht="29.25" customHeight="1" x14ac:dyDescent="0.25">
      <c r="A34" s="15" t="s">
        <v>3</v>
      </c>
      <c r="B34" s="16">
        <v>72107</v>
      </c>
      <c r="C34" s="5"/>
      <c r="E34" s="5"/>
      <c r="I34" s="5"/>
      <c r="K34" s="5"/>
      <c r="L34" s="5"/>
      <c r="M34" s="5"/>
    </row>
    <row r="35" spans="1:13" ht="44.25" customHeight="1" x14ac:dyDescent="0.25">
      <c r="A35" s="13"/>
      <c r="B35" s="10"/>
      <c r="C35" s="94"/>
      <c r="E35" s="5"/>
      <c r="I35" s="5"/>
      <c r="K35" s="5"/>
      <c r="L35" s="5"/>
      <c r="M35" s="5"/>
    </row>
    <row r="36" spans="1:13" x14ac:dyDescent="0.25">
      <c r="A36" s="13"/>
      <c r="B36" s="10"/>
      <c r="C36" s="103" t="e">
        <f>#REF!</f>
        <v>#REF!</v>
      </c>
      <c r="E36" s="5"/>
      <c r="I36" s="5"/>
      <c r="K36" s="5"/>
      <c r="L36" s="5"/>
      <c r="M36" s="5"/>
    </row>
    <row r="37" spans="1:13" x14ac:dyDescent="0.25">
      <c r="A37" s="13"/>
      <c r="B37" s="10"/>
      <c r="C37" s="94"/>
      <c r="E37" s="5"/>
      <c r="I37" s="5"/>
      <c r="K37" s="5"/>
      <c r="L37" s="5"/>
      <c r="M37" s="5"/>
    </row>
    <row r="38" spans="1:13" x14ac:dyDescent="0.25">
      <c r="A38" s="13"/>
      <c r="B38" s="10"/>
      <c r="C38" s="94"/>
      <c r="E38" s="5"/>
      <c r="I38" s="5"/>
      <c r="K38" s="5"/>
      <c r="L38" s="5"/>
      <c r="M38" s="5"/>
    </row>
    <row r="39" spans="1:13" ht="19.5" customHeight="1" x14ac:dyDescent="0.25">
      <c r="A39" s="15" t="s">
        <v>3</v>
      </c>
      <c r="B39" s="16" t="s">
        <v>28</v>
      </c>
      <c r="C39" s="94"/>
      <c r="E39" s="5"/>
      <c r="I39" s="5"/>
      <c r="K39" s="5"/>
      <c r="L39" s="5"/>
      <c r="M39" s="5"/>
    </row>
    <row r="40" spans="1:13" ht="19.5" customHeight="1" x14ac:dyDescent="0.25">
      <c r="A40" s="15" t="s">
        <v>3</v>
      </c>
      <c r="B40" s="16" t="s">
        <v>30</v>
      </c>
      <c r="C40" s="103" t="e">
        <f>#REF!</f>
        <v>#REF!</v>
      </c>
      <c r="E40" s="5"/>
      <c r="I40" s="5"/>
      <c r="K40" s="5"/>
      <c r="L40" s="5"/>
      <c r="M40" s="5"/>
    </row>
    <row r="41" spans="1:13" ht="20.25" customHeight="1" x14ac:dyDescent="0.25">
      <c r="A41" s="15" t="s">
        <v>3</v>
      </c>
      <c r="B41" s="16" t="s">
        <v>32</v>
      </c>
      <c r="C41" s="94"/>
      <c r="E41" s="5"/>
      <c r="I41" s="5"/>
      <c r="K41" s="5"/>
      <c r="L41" s="5"/>
      <c r="M41" s="5"/>
    </row>
    <row r="42" spans="1:13" x14ac:dyDescent="0.25">
      <c r="A42" s="15" t="s">
        <v>3</v>
      </c>
      <c r="B42" s="16" t="s">
        <v>33</v>
      </c>
      <c r="C42" s="94"/>
      <c r="E42" s="5"/>
      <c r="I42" s="5"/>
      <c r="K42" s="5"/>
      <c r="L42" s="5"/>
      <c r="M42" s="5"/>
    </row>
    <row r="43" spans="1:13" ht="28.5" customHeight="1" x14ac:dyDescent="0.25">
      <c r="A43" s="15"/>
      <c r="B43" s="16"/>
      <c r="C43" s="94"/>
      <c r="E43" s="5"/>
      <c r="I43" s="5"/>
      <c r="K43" s="5"/>
      <c r="L43" s="5"/>
      <c r="M43" s="5"/>
    </row>
    <row r="44" spans="1:13" ht="34.5" customHeight="1" x14ac:dyDescent="0.25">
      <c r="A44" s="15" t="s">
        <v>3</v>
      </c>
      <c r="B44" s="16" t="s">
        <v>30</v>
      </c>
      <c r="C44" s="103">
        <f>F17</f>
        <v>104.03</v>
      </c>
      <c r="E44" s="5"/>
      <c r="I44" s="5"/>
      <c r="K44" s="5"/>
      <c r="L44" s="5"/>
      <c r="M44" s="5"/>
    </row>
    <row r="45" spans="1:13" ht="33.75" customHeight="1" x14ac:dyDescent="0.25">
      <c r="A45" s="15" t="s">
        <v>3</v>
      </c>
      <c r="B45" s="16" t="s">
        <v>35</v>
      </c>
      <c r="C45" s="103" t="e">
        <f>#REF!</f>
        <v>#REF!</v>
      </c>
      <c r="E45" s="5"/>
      <c r="I45" s="5"/>
      <c r="K45" s="5"/>
      <c r="L45" s="5"/>
      <c r="M45" s="5"/>
    </row>
    <row r="46" spans="1:13" ht="36" customHeight="1" x14ac:dyDescent="0.25">
      <c r="A46" s="13"/>
      <c r="B46" s="10"/>
      <c r="C46" s="103"/>
      <c r="E46" s="5"/>
      <c r="I46" s="5"/>
      <c r="K46" s="5"/>
      <c r="L46" s="5"/>
      <c r="M46" s="5"/>
    </row>
    <row r="47" spans="1:13" ht="29.25" customHeight="1" x14ac:dyDescent="0.25">
      <c r="A47" s="15" t="s">
        <v>3</v>
      </c>
      <c r="B47" s="16">
        <v>84216</v>
      </c>
      <c r="C47" s="94"/>
      <c r="E47" s="5"/>
      <c r="I47" s="5"/>
      <c r="K47" s="5"/>
      <c r="L47" s="5"/>
      <c r="M47" s="5"/>
    </row>
    <row r="48" spans="1:13" x14ac:dyDescent="0.25">
      <c r="A48" s="15" t="s">
        <v>3</v>
      </c>
      <c r="B48" s="16" t="s">
        <v>30</v>
      </c>
      <c r="C48" s="94"/>
      <c r="E48" s="5"/>
      <c r="I48" s="5"/>
      <c r="K48" s="5"/>
      <c r="L48" s="5"/>
      <c r="M48" s="5"/>
    </row>
    <row r="49" spans="1:14" ht="27" customHeight="1" x14ac:dyDescent="0.25">
      <c r="A49" s="15"/>
      <c r="B49" s="16"/>
      <c r="C49" s="102"/>
      <c r="D49" s="20"/>
      <c r="E49" s="5"/>
      <c r="I49" s="5"/>
      <c r="K49" s="5"/>
      <c r="L49" s="5"/>
      <c r="M49" s="5"/>
    </row>
    <row r="50" spans="1:14" ht="27.75" customHeight="1" x14ac:dyDescent="0.25">
      <c r="A50" s="15" t="s">
        <v>3</v>
      </c>
      <c r="B50" s="16" t="s">
        <v>34</v>
      </c>
      <c r="C50" s="94"/>
      <c r="E50" s="20"/>
      <c r="F50" s="20"/>
      <c r="G50" s="20"/>
      <c r="H50" s="20"/>
      <c r="I50" s="5"/>
      <c r="K50" s="5"/>
      <c r="L50" s="5"/>
      <c r="M50" s="5"/>
    </row>
    <row r="51" spans="1:14" ht="22.5" customHeight="1" x14ac:dyDescent="0.25">
      <c r="A51" s="15"/>
      <c r="B51" s="16"/>
      <c r="C51" s="94"/>
      <c r="E51" s="5"/>
      <c r="I51" s="5"/>
      <c r="K51" s="5"/>
      <c r="L51" s="5"/>
      <c r="M51" s="5"/>
    </row>
    <row r="52" spans="1:14" ht="18.75" customHeight="1" x14ac:dyDescent="0.25">
      <c r="A52" s="15" t="s">
        <v>3</v>
      </c>
      <c r="B52" s="16" t="s">
        <v>35</v>
      </c>
      <c r="C52" s="5"/>
      <c r="E52" s="5"/>
      <c r="I52" s="5"/>
      <c r="K52" s="5"/>
      <c r="L52" s="5"/>
      <c r="M52" s="5"/>
    </row>
    <row r="53" spans="1:14" s="20" customFormat="1" ht="28.5" customHeight="1" x14ac:dyDescent="0.25">
      <c r="A53" s="15" t="s">
        <v>25</v>
      </c>
      <c r="B53" s="16">
        <v>3</v>
      </c>
      <c r="C53" s="5"/>
      <c r="D53" s="5"/>
      <c r="E53" s="5"/>
      <c r="F53" s="5"/>
      <c r="G53" s="5"/>
      <c r="H53" s="5"/>
    </row>
    <row r="54" spans="1:14" ht="24.75" customHeight="1" x14ac:dyDescent="0.25">
      <c r="A54" s="15" t="s">
        <v>3</v>
      </c>
      <c r="B54" s="16" t="s">
        <v>37</v>
      </c>
      <c r="C54" s="5"/>
      <c r="E54" s="5"/>
      <c r="I54" s="5"/>
      <c r="K54" s="5"/>
      <c r="L54" s="5"/>
      <c r="M54" s="5"/>
    </row>
    <row r="55" spans="1:14" ht="20.25" customHeight="1" x14ac:dyDescent="0.25">
      <c r="A55" s="13"/>
      <c r="B55" s="10"/>
      <c r="C55" s="5"/>
      <c r="E55" s="5"/>
      <c r="I55" s="5"/>
      <c r="K55" s="5"/>
      <c r="L55" s="5"/>
      <c r="M55" s="5"/>
    </row>
    <row r="56" spans="1:14" x14ac:dyDescent="0.25">
      <c r="A56" s="13"/>
      <c r="B56" s="10"/>
      <c r="C56" s="5"/>
      <c r="E56" s="5"/>
      <c r="I56" s="5"/>
      <c r="K56" s="5"/>
      <c r="L56" s="5"/>
      <c r="M56" s="5"/>
    </row>
    <row r="57" spans="1:14" ht="20.25" customHeight="1" x14ac:dyDescent="0.25">
      <c r="A57" s="15" t="s">
        <v>3</v>
      </c>
      <c r="B57" s="16" t="s">
        <v>38</v>
      </c>
      <c r="C57" s="5"/>
      <c r="E57" s="5"/>
      <c r="I57" s="5"/>
      <c r="K57" s="5"/>
      <c r="L57" s="5"/>
      <c r="M57" s="5"/>
    </row>
    <row r="58" spans="1:14" ht="28.5" customHeight="1" x14ac:dyDescent="0.25">
      <c r="A58" s="15"/>
      <c r="B58" s="16"/>
      <c r="C58" s="94"/>
      <c r="E58" s="5"/>
      <c r="I58" s="5"/>
      <c r="K58" s="5"/>
      <c r="L58" s="5"/>
      <c r="M58" s="5"/>
    </row>
    <row r="59" spans="1:14" ht="19.5" customHeight="1" x14ac:dyDescent="0.25">
      <c r="A59" s="13"/>
      <c r="B59" s="10"/>
      <c r="C59" s="94"/>
      <c r="E59" s="5"/>
      <c r="I59" s="5"/>
      <c r="K59" s="5"/>
      <c r="L59" s="5"/>
      <c r="M59" s="5"/>
    </row>
    <row r="60" spans="1:14" x14ac:dyDescent="0.25">
      <c r="A60" s="15" t="s">
        <v>3</v>
      </c>
      <c r="B60" s="16" t="s">
        <v>39</v>
      </c>
      <c r="C60" s="94"/>
      <c r="E60" s="108"/>
      <c r="F60" s="108"/>
      <c r="G60" s="108"/>
      <c r="H60" s="108"/>
      <c r="I60" s="5"/>
      <c r="K60" s="5"/>
      <c r="L60" s="5"/>
      <c r="M60" s="5"/>
    </row>
    <row r="61" spans="1:14" ht="30.75" customHeight="1" x14ac:dyDescent="0.25">
      <c r="A61" s="15"/>
      <c r="B61" s="16"/>
      <c r="D61" s="94"/>
      <c r="E61" s="108"/>
      <c r="F61" s="119"/>
      <c r="G61" s="120"/>
      <c r="H61" s="119"/>
      <c r="I61" s="5"/>
      <c r="K61" s="5"/>
      <c r="L61" s="5"/>
      <c r="M61" s="5"/>
    </row>
    <row r="62" spans="1:14" x14ac:dyDescent="0.25">
      <c r="A62" s="15" t="s">
        <v>3</v>
      </c>
      <c r="B62" s="16">
        <v>83737</v>
      </c>
      <c r="D62" s="94"/>
      <c r="E62" s="108"/>
      <c r="F62" s="119"/>
      <c r="G62" s="120"/>
      <c r="H62" s="119"/>
      <c r="I62" s="5"/>
      <c r="K62" s="5"/>
      <c r="L62" s="5"/>
      <c r="M62" s="5"/>
    </row>
    <row r="63" spans="1:14" ht="30.75" customHeight="1" x14ac:dyDescent="0.25">
      <c r="A63" s="15" t="s">
        <v>3</v>
      </c>
      <c r="B63" s="16">
        <v>83748</v>
      </c>
      <c r="D63" s="94"/>
      <c r="E63" s="108"/>
      <c r="F63" s="107">
        <v>38.6</v>
      </c>
      <c r="G63" s="120"/>
      <c r="H63" s="107">
        <v>35.659999999999997</v>
      </c>
      <c r="I63" s="108"/>
      <c r="J63" s="108"/>
      <c r="K63" s="108"/>
      <c r="L63" s="108"/>
      <c r="M63" s="108"/>
      <c r="N63" s="108"/>
    </row>
    <row r="64" spans="1:14" ht="18.75" customHeight="1" x14ac:dyDescent="0.25">
      <c r="A64" s="15"/>
      <c r="B64" s="16"/>
      <c r="E64" s="121"/>
      <c r="F64" s="108"/>
      <c r="G64" s="108"/>
      <c r="H64" s="108"/>
      <c r="I64" s="108"/>
      <c r="J64" s="108"/>
      <c r="K64" s="108"/>
      <c r="L64" s="108"/>
      <c r="M64" s="108"/>
      <c r="N64" s="108"/>
    </row>
    <row r="65" spans="1:14" ht="25.5" customHeight="1" x14ac:dyDescent="0.25">
      <c r="A65" s="13"/>
      <c r="B65" s="10"/>
      <c r="E65" s="121"/>
      <c r="F65" s="108"/>
      <c r="G65" s="108"/>
      <c r="H65" s="108"/>
      <c r="I65" s="108"/>
      <c r="J65" s="108"/>
      <c r="K65" s="108"/>
      <c r="L65" s="108"/>
      <c r="M65" s="108"/>
      <c r="N65" s="108"/>
    </row>
    <row r="66" spans="1:14" ht="21.75" customHeight="1" x14ac:dyDescent="0.25">
      <c r="A66" s="13"/>
      <c r="B66" s="10"/>
      <c r="E66" s="121"/>
      <c r="F66" s="108"/>
      <c r="G66" s="108"/>
      <c r="H66" s="108"/>
      <c r="I66" s="108"/>
      <c r="J66" s="108"/>
      <c r="K66" s="108"/>
      <c r="L66" s="108"/>
      <c r="M66" s="108"/>
      <c r="N66" s="108"/>
    </row>
    <row r="67" spans="1:14" ht="19.5" customHeight="1" x14ac:dyDescent="0.25">
      <c r="A67" s="15" t="s">
        <v>3</v>
      </c>
      <c r="B67" s="16" t="s">
        <v>40</v>
      </c>
      <c r="E67" s="121"/>
      <c r="F67" s="108"/>
      <c r="G67" s="108"/>
      <c r="H67" s="108"/>
      <c r="I67" s="120"/>
      <c r="J67" s="108"/>
      <c r="K67" s="107">
        <v>13.05</v>
      </c>
      <c r="L67" s="120"/>
      <c r="M67" s="107">
        <v>11.96</v>
      </c>
      <c r="N67" s="108"/>
    </row>
    <row r="68" spans="1:14" ht="18.75" customHeight="1" x14ac:dyDescent="0.25">
      <c r="A68" s="15" t="s">
        <v>3</v>
      </c>
      <c r="B68" s="16" t="s">
        <v>41</v>
      </c>
      <c r="I68" s="120"/>
      <c r="J68" s="108"/>
      <c r="K68" s="107">
        <v>31.82</v>
      </c>
      <c r="L68" s="120"/>
      <c r="M68" s="107">
        <v>27.73</v>
      </c>
      <c r="N68" s="108"/>
    </row>
    <row r="69" spans="1:14" x14ac:dyDescent="0.25">
      <c r="A69" s="15" t="s">
        <v>3</v>
      </c>
      <c r="B69" s="16" t="s">
        <v>42</v>
      </c>
      <c r="I69" s="120"/>
      <c r="J69" s="108"/>
      <c r="K69" s="107">
        <v>49.21</v>
      </c>
      <c r="L69" s="120"/>
      <c r="M69" s="107">
        <v>45.55</v>
      </c>
      <c r="N69" s="108"/>
    </row>
    <row r="70" spans="1:14" ht="24" customHeight="1" x14ac:dyDescent="0.25">
      <c r="A70" s="15" t="s">
        <v>25</v>
      </c>
      <c r="B70" s="16">
        <v>102</v>
      </c>
      <c r="I70" s="120"/>
      <c r="J70" s="108"/>
      <c r="K70" s="107">
        <v>98.65</v>
      </c>
      <c r="L70" s="120"/>
      <c r="M70" s="107">
        <v>96.89</v>
      </c>
      <c r="N70" s="108"/>
    </row>
    <row r="71" spans="1:14" ht="18.75" customHeight="1" x14ac:dyDescent="0.25">
      <c r="A71" s="15" t="s">
        <v>25</v>
      </c>
      <c r="B71" s="16">
        <v>266</v>
      </c>
      <c r="K71" s="118">
        <v>34.24</v>
      </c>
      <c r="M71" s="118">
        <v>29.26</v>
      </c>
    </row>
    <row r="72" spans="1:14" x14ac:dyDescent="0.25">
      <c r="A72" s="15" t="s">
        <v>3</v>
      </c>
      <c r="B72" s="16" t="s">
        <v>43</v>
      </c>
      <c r="K72" s="100">
        <v>37.28</v>
      </c>
      <c r="M72" s="100">
        <v>31.06</v>
      </c>
    </row>
    <row r="73" spans="1:14" ht="36.75" customHeight="1" x14ac:dyDescent="0.25">
      <c r="A73" s="15" t="s">
        <v>3</v>
      </c>
      <c r="B73" s="16" t="s">
        <v>44</v>
      </c>
      <c r="K73" s="100">
        <v>40.950000000000003</v>
      </c>
      <c r="M73" s="100">
        <v>37.549999999999997</v>
      </c>
    </row>
    <row r="74" spans="1:14" ht="30.75" customHeight="1" x14ac:dyDescent="0.25">
      <c r="A74" s="15" t="s">
        <v>25</v>
      </c>
      <c r="B74" s="16">
        <v>2</v>
      </c>
      <c r="K74" s="100">
        <v>7.85</v>
      </c>
      <c r="M74" s="100">
        <v>8.26</v>
      </c>
    </row>
    <row r="75" spans="1:14" ht="30" customHeight="1" x14ac:dyDescent="0.25">
      <c r="A75" s="15" t="s">
        <v>25</v>
      </c>
      <c r="B75" s="16">
        <v>6</v>
      </c>
      <c r="K75" s="100">
        <v>68.92</v>
      </c>
      <c r="M75" s="100">
        <v>79.599999999999994</v>
      </c>
    </row>
    <row r="76" spans="1:14" ht="24" customHeight="1" x14ac:dyDescent="0.25">
      <c r="A76" s="15" t="s">
        <v>25</v>
      </c>
      <c r="B76" s="16">
        <v>167</v>
      </c>
      <c r="K76" s="101"/>
      <c r="M76" s="101"/>
    </row>
    <row r="77" spans="1:14" x14ac:dyDescent="0.25">
      <c r="A77" s="13"/>
      <c r="B77" s="10"/>
      <c r="K77" s="5"/>
      <c r="L77" s="5"/>
      <c r="M77" s="5"/>
    </row>
    <row r="78" spans="1:14" x14ac:dyDescent="0.25">
      <c r="A78" s="15" t="s">
        <v>3</v>
      </c>
      <c r="B78" s="16">
        <v>5975</v>
      </c>
      <c r="K78" s="5"/>
      <c r="L78" s="5"/>
      <c r="M78" s="5"/>
    </row>
    <row r="79" spans="1:14" x14ac:dyDescent="0.25">
      <c r="A79" s="15" t="s">
        <v>3</v>
      </c>
      <c r="B79" s="16">
        <v>5974</v>
      </c>
      <c r="K79" s="100">
        <v>379.65</v>
      </c>
      <c r="M79" s="100">
        <v>380.9</v>
      </c>
    </row>
    <row r="80" spans="1:14" x14ac:dyDescent="0.25">
      <c r="A80" s="15" t="s">
        <v>3</v>
      </c>
      <c r="B80" s="16" t="s">
        <v>45</v>
      </c>
      <c r="K80" s="100">
        <v>421.23</v>
      </c>
      <c r="M80" s="100">
        <v>403.11</v>
      </c>
    </row>
    <row r="81" spans="1:13" x14ac:dyDescent="0.25">
      <c r="A81" s="15" t="s">
        <v>25</v>
      </c>
      <c r="B81" s="16">
        <v>152</v>
      </c>
      <c r="I81" s="5"/>
      <c r="K81" s="100">
        <v>598.26</v>
      </c>
      <c r="M81" s="100">
        <v>200</v>
      </c>
    </row>
    <row r="82" spans="1:13" x14ac:dyDescent="0.25">
      <c r="A82" s="15" t="s">
        <v>3</v>
      </c>
      <c r="B82" s="16" t="s">
        <v>46</v>
      </c>
      <c r="I82" s="5"/>
      <c r="K82" s="101"/>
      <c r="M82" s="101"/>
    </row>
    <row r="83" spans="1:13" x14ac:dyDescent="0.25">
      <c r="A83" s="15" t="s">
        <v>3</v>
      </c>
      <c r="B83" s="16" t="s">
        <v>47</v>
      </c>
      <c r="I83" s="5"/>
      <c r="K83" s="100">
        <v>228.65</v>
      </c>
      <c r="M83" s="100">
        <v>211.26</v>
      </c>
    </row>
    <row r="84" spans="1:13" x14ac:dyDescent="0.25">
      <c r="A84" s="15" t="s">
        <v>25</v>
      </c>
      <c r="B84" s="16">
        <v>171</v>
      </c>
      <c r="I84" s="5"/>
      <c r="K84" s="100">
        <v>64.42</v>
      </c>
      <c r="M84" s="100">
        <v>58.26</v>
      </c>
    </row>
    <row r="85" spans="1:13" x14ac:dyDescent="0.25">
      <c r="A85" s="15" t="s">
        <v>3</v>
      </c>
      <c r="B85" s="16" t="s">
        <v>48</v>
      </c>
      <c r="I85" s="5"/>
      <c r="K85" s="5"/>
      <c r="L85" s="5"/>
      <c r="M85" s="5"/>
    </row>
    <row r="86" spans="1:13" x14ac:dyDescent="0.25">
      <c r="A86" s="15" t="s">
        <v>25</v>
      </c>
      <c r="B86" s="16">
        <v>249</v>
      </c>
      <c r="I86" s="5"/>
      <c r="K86" s="5"/>
      <c r="L86" s="5"/>
      <c r="M86" s="5"/>
    </row>
    <row r="87" spans="1:13" x14ac:dyDescent="0.25">
      <c r="A87" s="15" t="s">
        <v>3</v>
      </c>
      <c r="B87" s="16" t="s">
        <v>49</v>
      </c>
      <c r="I87" s="5"/>
      <c r="K87" s="5"/>
      <c r="L87" s="5"/>
      <c r="M87" s="5"/>
    </row>
    <row r="88" spans="1:13" x14ac:dyDescent="0.25">
      <c r="A88" s="15" t="s">
        <v>25</v>
      </c>
      <c r="B88" s="16">
        <v>248</v>
      </c>
      <c r="I88" s="5"/>
      <c r="K88" s="5"/>
      <c r="L88" s="5"/>
      <c r="M88" s="5"/>
    </row>
    <row r="89" spans="1:13" x14ac:dyDescent="0.25">
      <c r="A89" s="13"/>
      <c r="B89" s="10"/>
      <c r="I89" s="5"/>
      <c r="K89" s="5"/>
      <c r="L89" s="5"/>
      <c r="M89" s="5"/>
    </row>
    <row r="90" spans="1:13" x14ac:dyDescent="0.25">
      <c r="A90" s="15" t="s">
        <v>25</v>
      </c>
      <c r="B90" s="16">
        <v>263</v>
      </c>
      <c r="I90" s="5"/>
      <c r="K90" s="5"/>
      <c r="L90" s="5"/>
      <c r="M90" s="5"/>
    </row>
    <row r="91" spans="1:13" x14ac:dyDescent="0.25">
      <c r="A91" s="15" t="s">
        <v>3</v>
      </c>
      <c r="B91" s="16">
        <v>72116</v>
      </c>
      <c r="I91" s="5"/>
      <c r="K91" s="5"/>
      <c r="L91" s="5"/>
      <c r="M91" s="5"/>
    </row>
    <row r="92" spans="1:13" x14ac:dyDescent="0.25">
      <c r="A92" s="15" t="s">
        <v>25</v>
      </c>
      <c r="B92" s="16">
        <v>165</v>
      </c>
      <c r="I92" s="5"/>
      <c r="K92" s="5"/>
      <c r="L92" s="5"/>
      <c r="M92" s="5"/>
    </row>
    <row r="93" spans="1:13" x14ac:dyDescent="0.25">
      <c r="A93" s="15"/>
      <c r="B93" s="16"/>
      <c r="I93" s="5"/>
      <c r="K93" s="5"/>
      <c r="L93" s="5"/>
      <c r="M93" s="5"/>
    </row>
    <row r="94" spans="1:13" x14ac:dyDescent="0.25">
      <c r="A94" s="13"/>
      <c r="B94" s="10"/>
      <c r="I94" s="5"/>
      <c r="K94" s="5"/>
      <c r="L94" s="5"/>
      <c r="M94" s="5"/>
    </row>
    <row r="95" spans="1:13" x14ac:dyDescent="0.25">
      <c r="A95" s="13"/>
      <c r="B95" s="10"/>
      <c r="I95" s="5"/>
      <c r="K95" s="5"/>
      <c r="L95" s="5"/>
      <c r="M95" s="5"/>
    </row>
    <row r="96" spans="1:13" x14ac:dyDescent="0.25">
      <c r="A96" s="15" t="s">
        <v>25</v>
      </c>
      <c r="B96" s="16">
        <v>17</v>
      </c>
      <c r="I96" s="5"/>
      <c r="K96" s="5"/>
      <c r="L96" s="5"/>
      <c r="M96" s="5"/>
    </row>
    <row r="97" spans="1:13" x14ac:dyDescent="0.25">
      <c r="A97" s="13"/>
      <c r="B97" s="10"/>
      <c r="I97" s="5"/>
      <c r="K97" s="5"/>
      <c r="L97" s="5"/>
      <c r="M97" s="5"/>
    </row>
    <row r="98" spans="1:13" x14ac:dyDescent="0.25">
      <c r="A98" s="15" t="s">
        <v>25</v>
      </c>
      <c r="B98" s="16">
        <v>23</v>
      </c>
      <c r="K98" s="100"/>
      <c r="L98" s="5"/>
      <c r="M98" s="5"/>
    </row>
    <row r="99" spans="1:13" x14ac:dyDescent="0.25">
      <c r="A99" s="15" t="s">
        <v>25</v>
      </c>
      <c r="B99" s="16">
        <v>74</v>
      </c>
      <c r="K99" s="101"/>
      <c r="M99" s="101"/>
    </row>
    <row r="100" spans="1:13" x14ac:dyDescent="0.25">
      <c r="A100" s="15" t="s">
        <v>25</v>
      </c>
      <c r="B100" s="16">
        <v>24</v>
      </c>
      <c r="K100" s="101"/>
      <c r="M100" s="101"/>
    </row>
    <row r="101" spans="1:13" x14ac:dyDescent="0.25">
      <c r="A101" s="15" t="s">
        <v>25</v>
      </c>
      <c r="B101" s="16">
        <v>25</v>
      </c>
      <c r="K101" s="100">
        <v>163.22999999999999</v>
      </c>
      <c r="M101" s="100">
        <v>153.94</v>
      </c>
    </row>
    <row r="102" spans="1:13" x14ac:dyDescent="0.25">
      <c r="A102" s="15"/>
      <c r="B102" s="16"/>
      <c r="K102" s="100">
        <v>17.89</v>
      </c>
      <c r="M102" s="100">
        <v>16.63</v>
      </c>
    </row>
    <row r="103" spans="1:13" x14ac:dyDescent="0.25">
      <c r="A103" s="15" t="s">
        <v>25</v>
      </c>
      <c r="B103" s="16">
        <v>39</v>
      </c>
      <c r="K103" s="100">
        <v>216.51</v>
      </c>
      <c r="M103" s="100">
        <v>153.94</v>
      </c>
    </row>
    <row r="104" spans="1:13" x14ac:dyDescent="0.25">
      <c r="A104" s="15" t="s">
        <v>25</v>
      </c>
      <c r="B104" s="16">
        <v>38</v>
      </c>
      <c r="K104" s="100">
        <v>34.56</v>
      </c>
      <c r="M104" s="100">
        <v>31.48</v>
      </c>
    </row>
    <row r="105" spans="1:13" x14ac:dyDescent="0.25">
      <c r="A105" s="15" t="s">
        <v>25</v>
      </c>
      <c r="B105" s="16">
        <v>255</v>
      </c>
      <c r="K105" s="100">
        <v>76.52</v>
      </c>
      <c r="M105" s="100">
        <v>49.59</v>
      </c>
    </row>
    <row r="106" spans="1:13" x14ac:dyDescent="0.25">
      <c r="A106" s="15" t="s">
        <v>25</v>
      </c>
      <c r="B106" s="16">
        <v>44</v>
      </c>
      <c r="K106" s="100">
        <v>95.23</v>
      </c>
      <c r="M106" s="100">
        <v>62.72</v>
      </c>
    </row>
    <row r="107" spans="1:13" x14ac:dyDescent="0.25">
      <c r="A107" s="15"/>
      <c r="B107" s="16"/>
      <c r="K107" s="100">
        <v>28.09</v>
      </c>
      <c r="M107" s="100">
        <v>26.25</v>
      </c>
    </row>
    <row r="108" spans="1:13" x14ac:dyDescent="0.25">
      <c r="A108" s="15" t="s">
        <v>25</v>
      </c>
      <c r="B108" s="16">
        <v>52</v>
      </c>
      <c r="K108" s="100">
        <v>33.950000000000003</v>
      </c>
      <c r="M108" s="100">
        <v>31.48</v>
      </c>
    </row>
    <row r="109" spans="1:13" x14ac:dyDescent="0.25">
      <c r="A109" s="15" t="s">
        <v>25</v>
      </c>
      <c r="B109" s="16">
        <v>51</v>
      </c>
      <c r="K109" s="100">
        <v>298.56</v>
      </c>
      <c r="M109" s="100">
        <v>195.78</v>
      </c>
    </row>
    <row r="110" spans="1:13" x14ac:dyDescent="0.25">
      <c r="A110" s="15" t="s">
        <v>25</v>
      </c>
      <c r="B110" s="16">
        <v>256</v>
      </c>
      <c r="K110" s="100">
        <v>765.21</v>
      </c>
      <c r="M110" s="100">
        <v>750</v>
      </c>
    </row>
    <row r="111" spans="1:13" x14ac:dyDescent="0.25">
      <c r="A111" s="15" t="s">
        <v>3</v>
      </c>
      <c r="B111" s="16">
        <v>72331</v>
      </c>
      <c r="K111" s="100">
        <v>163.37</v>
      </c>
      <c r="M111" s="100">
        <v>157.75</v>
      </c>
    </row>
    <row r="112" spans="1:13" x14ac:dyDescent="0.25">
      <c r="A112" s="15" t="s">
        <v>3</v>
      </c>
      <c r="B112" s="16">
        <v>72332</v>
      </c>
      <c r="K112" s="100">
        <v>132.47999999999999</v>
      </c>
      <c r="M112" s="100">
        <v>131.46</v>
      </c>
    </row>
    <row r="113" spans="1:13" x14ac:dyDescent="0.25">
      <c r="A113" s="15" t="s">
        <v>25</v>
      </c>
      <c r="B113" s="16">
        <v>46</v>
      </c>
      <c r="K113" s="100">
        <v>112.57</v>
      </c>
      <c r="M113" s="100">
        <v>110</v>
      </c>
    </row>
    <row r="114" spans="1:13" x14ac:dyDescent="0.25">
      <c r="A114" s="15" t="s">
        <v>25</v>
      </c>
      <c r="B114" s="16">
        <v>28</v>
      </c>
      <c r="K114" s="100">
        <v>256.20999999999998</v>
      </c>
      <c r="M114" s="100">
        <v>228.42</v>
      </c>
    </row>
    <row r="115" spans="1:13" x14ac:dyDescent="0.25">
      <c r="A115" s="15" t="s">
        <v>3</v>
      </c>
      <c r="B115" s="16" t="s">
        <v>50</v>
      </c>
      <c r="K115" s="100">
        <v>39.21</v>
      </c>
      <c r="M115" s="100">
        <v>34.9</v>
      </c>
    </row>
    <row r="116" spans="1:13" x14ac:dyDescent="0.25">
      <c r="A116" s="15" t="s">
        <v>25</v>
      </c>
      <c r="B116" s="16">
        <v>30</v>
      </c>
      <c r="K116" s="100">
        <v>25.23</v>
      </c>
      <c r="M116" s="100">
        <v>19.13</v>
      </c>
    </row>
    <row r="117" spans="1:13" x14ac:dyDescent="0.25">
      <c r="A117" s="15" t="s">
        <v>25</v>
      </c>
      <c r="B117" s="16">
        <v>257</v>
      </c>
      <c r="K117" s="100">
        <v>46.85</v>
      </c>
      <c r="M117" s="100">
        <v>34.9</v>
      </c>
    </row>
    <row r="118" spans="1:13" x14ac:dyDescent="0.25">
      <c r="A118" s="13"/>
      <c r="B118" s="10"/>
      <c r="K118" s="100">
        <v>47.15</v>
      </c>
      <c r="M118" s="100">
        <v>37.86</v>
      </c>
    </row>
    <row r="119" spans="1:13" x14ac:dyDescent="0.25">
      <c r="A119" s="15" t="s">
        <v>3</v>
      </c>
      <c r="B119" s="16" t="s">
        <v>51</v>
      </c>
      <c r="K119" s="100">
        <v>295.56</v>
      </c>
      <c r="M119" s="100">
        <v>280</v>
      </c>
    </row>
    <row r="120" spans="1:13" x14ac:dyDescent="0.25">
      <c r="A120" s="15" t="s">
        <v>3</v>
      </c>
      <c r="B120" s="16" t="s">
        <v>52</v>
      </c>
      <c r="K120" s="100"/>
      <c r="M120" s="101"/>
    </row>
    <row r="121" spans="1:13" x14ac:dyDescent="0.25">
      <c r="A121" s="15" t="s">
        <v>3</v>
      </c>
      <c r="B121" s="16" t="s">
        <v>53</v>
      </c>
      <c r="K121" s="100">
        <v>60.64</v>
      </c>
      <c r="M121" s="100">
        <v>65.430000000000007</v>
      </c>
    </row>
    <row r="122" spans="1:13" x14ac:dyDescent="0.25">
      <c r="A122" s="15" t="s">
        <v>25</v>
      </c>
      <c r="B122" s="16">
        <v>159</v>
      </c>
      <c r="K122" s="100">
        <v>187.97</v>
      </c>
      <c r="M122" s="100">
        <v>143.59</v>
      </c>
    </row>
    <row r="123" spans="1:13" x14ac:dyDescent="0.25">
      <c r="A123" s="15" t="s">
        <v>25</v>
      </c>
      <c r="B123" s="16">
        <v>176</v>
      </c>
      <c r="K123" s="100">
        <v>57.23</v>
      </c>
      <c r="M123" s="100">
        <v>66.209999999999994</v>
      </c>
    </row>
    <row r="124" spans="1:13" x14ac:dyDescent="0.25">
      <c r="A124" s="15" t="s">
        <v>25</v>
      </c>
      <c r="B124" s="16">
        <v>43</v>
      </c>
      <c r="K124" s="100">
        <v>1498.23</v>
      </c>
      <c r="M124" s="100">
        <v>1400</v>
      </c>
    </row>
    <row r="125" spans="1:13" x14ac:dyDescent="0.25">
      <c r="A125" s="15" t="s">
        <v>25</v>
      </c>
      <c r="B125" s="16">
        <v>260</v>
      </c>
      <c r="K125" s="100">
        <v>59.73</v>
      </c>
      <c r="M125" s="100">
        <v>52.08</v>
      </c>
    </row>
    <row r="126" spans="1:13" ht="22.5" customHeight="1" x14ac:dyDescent="0.25">
      <c r="A126" s="15" t="s">
        <v>3</v>
      </c>
      <c r="B126" s="16">
        <v>83370</v>
      </c>
      <c r="K126" s="100">
        <v>9.1199999999999992</v>
      </c>
      <c r="M126" s="100">
        <v>8.36</v>
      </c>
    </row>
    <row r="127" spans="1:13" x14ac:dyDescent="0.25">
      <c r="A127" s="15" t="s">
        <v>54</v>
      </c>
      <c r="B127" s="16" t="s">
        <v>55</v>
      </c>
      <c r="K127" s="100">
        <v>24.12</v>
      </c>
      <c r="M127" s="100">
        <v>34.24</v>
      </c>
    </row>
    <row r="128" spans="1:13" x14ac:dyDescent="0.25">
      <c r="A128" s="15"/>
      <c r="B128" s="16"/>
      <c r="K128" s="100">
        <v>14.77</v>
      </c>
      <c r="M128" s="100">
        <v>29.01</v>
      </c>
    </row>
    <row r="129" spans="1:14" x14ac:dyDescent="0.25">
      <c r="A129" s="13"/>
      <c r="B129" s="10"/>
      <c r="K129" s="101"/>
      <c r="M129" s="101"/>
    </row>
    <row r="130" spans="1:14" x14ac:dyDescent="0.25">
      <c r="A130" s="13"/>
      <c r="B130" s="10"/>
      <c r="K130" s="100">
        <v>104.26</v>
      </c>
      <c r="M130" s="100">
        <v>100</v>
      </c>
    </row>
    <row r="131" spans="1:14" x14ac:dyDescent="0.25">
      <c r="A131" s="15" t="s">
        <v>3</v>
      </c>
      <c r="B131" s="16">
        <v>6021</v>
      </c>
      <c r="I131" s="102"/>
      <c r="J131" s="20"/>
      <c r="K131" s="100">
        <v>155.88999999999999</v>
      </c>
      <c r="M131" s="100">
        <v>150</v>
      </c>
    </row>
    <row r="132" spans="1:14" x14ac:dyDescent="0.25">
      <c r="A132" s="15" t="s">
        <v>3</v>
      </c>
      <c r="B132" s="16" t="s">
        <v>56</v>
      </c>
      <c r="I132" s="102"/>
      <c r="J132" s="20"/>
      <c r="K132" s="100">
        <v>183.67</v>
      </c>
      <c r="M132" s="100">
        <v>180</v>
      </c>
    </row>
    <row r="133" spans="1:14" x14ac:dyDescent="0.25">
      <c r="A133" s="15" t="s">
        <v>25</v>
      </c>
      <c r="B133" s="16">
        <v>155</v>
      </c>
      <c r="K133" s="100">
        <v>201.56</v>
      </c>
      <c r="M133" s="100">
        <v>200</v>
      </c>
    </row>
    <row r="134" spans="1:14" x14ac:dyDescent="0.25">
      <c r="A134" s="15" t="s">
        <v>25</v>
      </c>
      <c r="B134" s="16">
        <v>85</v>
      </c>
      <c r="K134" s="101"/>
      <c r="M134" s="101"/>
    </row>
    <row r="135" spans="1:14" x14ac:dyDescent="0.25">
      <c r="A135" s="15" t="s">
        <v>3</v>
      </c>
      <c r="B135" s="16" t="s">
        <v>57</v>
      </c>
      <c r="K135" s="100">
        <v>2350</v>
      </c>
      <c r="L135" s="102"/>
      <c r="M135" s="100">
        <v>30.31</v>
      </c>
      <c r="N135" s="20"/>
    </row>
    <row r="136" spans="1:14" x14ac:dyDescent="0.25">
      <c r="A136" s="15" t="s">
        <v>25</v>
      </c>
      <c r="B136" s="16">
        <v>170</v>
      </c>
      <c r="K136" s="100"/>
      <c r="L136" s="102"/>
      <c r="M136" s="100"/>
      <c r="N136" s="20"/>
    </row>
    <row r="137" spans="1:14" x14ac:dyDescent="0.25">
      <c r="A137" s="15" t="s">
        <v>3</v>
      </c>
      <c r="B137" s="16" t="s">
        <v>58</v>
      </c>
      <c r="K137" s="101"/>
      <c r="M137" s="101"/>
    </row>
    <row r="138" spans="1:14" x14ac:dyDescent="0.25">
      <c r="A138" s="15" t="s">
        <v>25</v>
      </c>
      <c r="B138" s="16">
        <v>84</v>
      </c>
      <c r="K138" s="100">
        <v>43.65</v>
      </c>
      <c r="M138" s="100">
        <v>40</v>
      </c>
    </row>
    <row r="139" spans="1:14" x14ac:dyDescent="0.25">
      <c r="A139" s="15" t="s">
        <v>3</v>
      </c>
      <c r="B139" s="16" t="s">
        <v>59</v>
      </c>
      <c r="K139" s="100">
        <v>49.26</v>
      </c>
      <c r="M139" s="100">
        <v>40.46</v>
      </c>
    </row>
    <row r="140" spans="1:14" x14ac:dyDescent="0.25">
      <c r="A140" s="15" t="s">
        <v>25</v>
      </c>
      <c r="B140" s="16">
        <v>82</v>
      </c>
      <c r="K140" s="100">
        <v>538.27</v>
      </c>
      <c r="M140" s="100">
        <v>500</v>
      </c>
    </row>
    <row r="141" spans="1:14" x14ac:dyDescent="0.25">
      <c r="A141" s="15" t="s">
        <v>25</v>
      </c>
      <c r="B141" s="16">
        <v>169</v>
      </c>
      <c r="K141" s="100">
        <v>64.319999999999993</v>
      </c>
      <c r="M141" s="100">
        <v>60</v>
      </c>
    </row>
    <row r="142" spans="1:14" x14ac:dyDescent="0.25">
      <c r="A142" s="15" t="s">
        <v>25</v>
      </c>
      <c r="B142" s="16">
        <v>88</v>
      </c>
      <c r="K142" s="100"/>
      <c r="M142" s="100"/>
    </row>
    <row r="143" spans="1:14" x14ac:dyDescent="0.25">
      <c r="A143" s="15" t="s">
        <v>25</v>
      </c>
      <c r="B143" s="16">
        <v>112</v>
      </c>
      <c r="K143" s="101"/>
      <c r="M143" s="101"/>
    </row>
    <row r="144" spans="1:14" x14ac:dyDescent="0.25">
      <c r="A144" s="15" t="s">
        <v>25</v>
      </c>
      <c r="B144" s="16">
        <v>95</v>
      </c>
      <c r="K144" s="100">
        <v>1856.56</v>
      </c>
      <c r="M144" s="100">
        <v>1732.5</v>
      </c>
    </row>
    <row r="145" spans="1:13" x14ac:dyDescent="0.25">
      <c r="A145" s="15" t="s">
        <v>25</v>
      </c>
      <c r="B145" s="16">
        <v>54</v>
      </c>
      <c r="K145" s="100">
        <v>285.35000000000002</v>
      </c>
      <c r="M145" s="100">
        <v>267.32</v>
      </c>
    </row>
    <row r="146" spans="1:13" x14ac:dyDescent="0.25">
      <c r="A146" s="15" t="s">
        <v>3</v>
      </c>
      <c r="B146" s="16" t="s">
        <v>60</v>
      </c>
      <c r="K146" s="100">
        <v>176.56</v>
      </c>
      <c r="M146" s="100">
        <v>163</v>
      </c>
    </row>
    <row r="147" spans="1:13" x14ac:dyDescent="0.25">
      <c r="A147" s="15" t="s">
        <v>25</v>
      </c>
      <c r="B147" s="16">
        <v>55</v>
      </c>
      <c r="K147" s="100">
        <v>1523.15</v>
      </c>
      <c r="M147" s="100">
        <v>1350</v>
      </c>
    </row>
    <row r="148" spans="1:13" x14ac:dyDescent="0.25">
      <c r="A148" s="15" t="s">
        <v>3</v>
      </c>
      <c r="B148" s="16">
        <v>9535</v>
      </c>
      <c r="K148" s="100">
        <v>17.23</v>
      </c>
      <c r="M148" s="100">
        <v>16.3</v>
      </c>
    </row>
    <row r="149" spans="1:13" x14ac:dyDescent="0.25">
      <c r="A149" s="15" t="s">
        <v>25</v>
      </c>
      <c r="B149" s="16">
        <v>267</v>
      </c>
      <c r="K149" s="100">
        <v>12.95</v>
      </c>
      <c r="M149" s="100">
        <v>12</v>
      </c>
    </row>
    <row r="150" spans="1:13" x14ac:dyDescent="0.25">
      <c r="A150" s="13"/>
      <c r="B150" s="10"/>
      <c r="K150" s="100"/>
      <c r="M150" s="100"/>
    </row>
    <row r="151" spans="1:13" x14ac:dyDescent="0.25">
      <c r="A151" s="15" t="s">
        <v>3</v>
      </c>
      <c r="B151" s="16" t="s">
        <v>63</v>
      </c>
      <c r="K151" s="101"/>
      <c r="M151" s="101"/>
    </row>
    <row r="152" spans="1:13" x14ac:dyDescent="0.25">
      <c r="A152" s="15" t="s">
        <v>3</v>
      </c>
      <c r="B152" s="16">
        <v>40729</v>
      </c>
      <c r="K152" s="100">
        <v>505.36</v>
      </c>
      <c r="M152" s="100">
        <v>500</v>
      </c>
    </row>
    <row r="153" spans="1:13" x14ac:dyDescent="0.25">
      <c r="A153" s="15" t="s">
        <v>3</v>
      </c>
      <c r="B153" s="16" t="s">
        <v>64</v>
      </c>
      <c r="K153" s="100">
        <v>355.89</v>
      </c>
      <c r="M153" s="100">
        <v>280</v>
      </c>
    </row>
    <row r="154" spans="1:13" x14ac:dyDescent="0.25">
      <c r="A154" s="15" t="s">
        <v>25</v>
      </c>
      <c r="B154" s="16">
        <v>78</v>
      </c>
      <c r="K154" s="100">
        <v>8.19</v>
      </c>
      <c r="M154" s="100">
        <v>1.34</v>
      </c>
    </row>
    <row r="155" spans="1:13" x14ac:dyDescent="0.25">
      <c r="A155" s="15" t="s">
        <v>3</v>
      </c>
      <c r="B155" s="16" t="s">
        <v>61</v>
      </c>
      <c r="K155" s="100">
        <v>1.85</v>
      </c>
      <c r="M155" s="100">
        <v>1.34</v>
      </c>
    </row>
    <row r="156" spans="1:13" x14ac:dyDescent="0.25">
      <c r="A156" s="15" t="s">
        <v>3</v>
      </c>
      <c r="B156" s="16">
        <v>72618</v>
      </c>
      <c r="K156" s="100">
        <v>7.21</v>
      </c>
      <c r="M156" s="100">
        <v>6.78</v>
      </c>
    </row>
    <row r="157" spans="1:13" x14ac:dyDescent="0.25">
      <c r="A157" s="15" t="s">
        <v>54</v>
      </c>
      <c r="B157" s="16" t="s">
        <v>62</v>
      </c>
      <c r="K157" s="100">
        <v>105.11</v>
      </c>
      <c r="M157" s="100"/>
    </row>
    <row r="158" spans="1:13" x14ac:dyDescent="0.25">
      <c r="A158" s="15" t="s">
        <v>3</v>
      </c>
      <c r="B158" s="16">
        <v>40777</v>
      </c>
      <c r="M158" s="100"/>
    </row>
    <row r="159" spans="1:13" x14ac:dyDescent="0.25">
      <c r="A159" s="13"/>
      <c r="B159" s="10"/>
      <c r="M159" s="100"/>
    </row>
    <row r="160" spans="1:13" x14ac:dyDescent="0.25">
      <c r="A160" s="15" t="s">
        <v>3</v>
      </c>
      <c r="B160" s="16" t="s">
        <v>65</v>
      </c>
    </row>
    <row r="161" spans="1:17" x14ac:dyDescent="0.25">
      <c r="A161" s="15" t="s">
        <v>25</v>
      </c>
      <c r="B161" s="16">
        <v>261</v>
      </c>
    </row>
    <row r="162" spans="1:17" x14ac:dyDescent="0.25">
      <c r="A162" s="15" t="s">
        <v>25</v>
      </c>
      <c r="B162" s="16">
        <v>262</v>
      </c>
    </row>
    <row r="163" spans="1:17" x14ac:dyDescent="0.25">
      <c r="A163" s="15" t="s">
        <v>3</v>
      </c>
      <c r="B163" s="16" t="s">
        <v>66</v>
      </c>
    </row>
    <row r="164" spans="1:17" x14ac:dyDescent="0.25">
      <c r="A164" s="13"/>
      <c r="B164" s="10"/>
      <c r="O164" s="20"/>
      <c r="P164" s="20"/>
      <c r="Q164" s="20"/>
    </row>
    <row r="165" spans="1:17" s="20" customFormat="1" x14ac:dyDescent="0.25">
      <c r="A165" s="15"/>
      <c r="B165" s="16"/>
      <c r="C165" s="3"/>
      <c r="D165" s="5"/>
      <c r="E165" s="3"/>
      <c r="F165" s="5"/>
      <c r="G165" s="5"/>
      <c r="H165" s="5"/>
      <c r="I165" s="94"/>
      <c r="J165" s="5"/>
      <c r="K165" s="94"/>
      <c r="L165" s="94"/>
      <c r="M165" s="94"/>
      <c r="N165" s="5"/>
    </row>
    <row r="166" spans="1:17" s="20" customFormat="1" x14ac:dyDescent="0.25">
      <c r="A166" s="15"/>
      <c r="B166" s="16"/>
      <c r="C166" s="3"/>
      <c r="D166" s="5"/>
      <c r="E166" s="3"/>
      <c r="F166" s="5"/>
      <c r="G166" s="5"/>
      <c r="H166" s="5"/>
      <c r="I166" s="94"/>
      <c r="J166" s="5"/>
      <c r="K166" s="94"/>
      <c r="L166" s="94"/>
      <c r="M166" s="94"/>
      <c r="N166" s="5"/>
      <c r="O166" s="5"/>
      <c r="P166" s="5"/>
      <c r="Q166" s="5"/>
    </row>
    <row r="167" spans="1:17" x14ac:dyDescent="0.25">
      <c r="A167" s="13"/>
      <c r="B167" s="10"/>
    </row>
    <row r="168" spans="1:17" x14ac:dyDescent="0.25">
      <c r="A168" s="15" t="s">
        <v>25</v>
      </c>
      <c r="B168" s="16">
        <v>119</v>
      </c>
    </row>
    <row r="169" spans="1:17" x14ac:dyDescent="0.25">
      <c r="A169" s="15" t="s">
        <v>3</v>
      </c>
      <c r="B169" s="16" t="s">
        <v>67</v>
      </c>
    </row>
    <row r="170" spans="1:17" x14ac:dyDescent="0.25">
      <c r="A170" s="15" t="s">
        <v>25</v>
      </c>
      <c r="B170" s="16">
        <v>121</v>
      </c>
    </row>
    <row r="171" spans="1:17" x14ac:dyDescent="0.25">
      <c r="A171" s="15" t="s">
        <v>25</v>
      </c>
      <c r="B171" s="16">
        <v>123</v>
      </c>
    </row>
    <row r="172" spans="1:17" x14ac:dyDescent="0.25">
      <c r="A172" s="15"/>
      <c r="B172" s="16"/>
    </row>
    <row r="173" spans="1:17" x14ac:dyDescent="0.25">
      <c r="A173" s="13"/>
      <c r="B173" s="10"/>
    </row>
    <row r="174" spans="1:17" x14ac:dyDescent="0.25">
      <c r="A174" s="15" t="s">
        <v>25</v>
      </c>
      <c r="B174" s="16">
        <v>243</v>
      </c>
    </row>
    <row r="175" spans="1:17" x14ac:dyDescent="0.25">
      <c r="A175" s="15" t="s">
        <v>25</v>
      </c>
      <c r="B175" s="16">
        <v>240</v>
      </c>
    </row>
    <row r="176" spans="1:17" x14ac:dyDescent="0.25">
      <c r="A176" s="15" t="s">
        <v>25</v>
      </c>
      <c r="B176" s="16">
        <v>241</v>
      </c>
    </row>
    <row r="177" spans="1:2" x14ac:dyDescent="0.25">
      <c r="A177" s="15" t="s">
        <v>25</v>
      </c>
      <c r="B177" s="16">
        <v>242</v>
      </c>
    </row>
    <row r="178" spans="1:2" x14ac:dyDescent="0.25">
      <c r="A178" s="15" t="s">
        <v>25</v>
      </c>
      <c r="B178" s="16">
        <v>244</v>
      </c>
    </row>
    <row r="179" spans="1:2" x14ac:dyDescent="0.25">
      <c r="A179" s="15" t="s">
        <v>25</v>
      </c>
      <c r="B179" s="16">
        <v>245</v>
      </c>
    </row>
    <row r="180" spans="1:2" x14ac:dyDescent="0.25">
      <c r="A180" s="15"/>
      <c r="B180" s="16"/>
    </row>
    <row r="181" spans="1:2" x14ac:dyDescent="0.25">
      <c r="A181" s="13"/>
      <c r="B181" s="10"/>
    </row>
    <row r="182" spans="1:2" x14ac:dyDescent="0.25">
      <c r="A182" s="15" t="s">
        <v>25</v>
      </c>
      <c r="B182" s="16">
        <v>89</v>
      </c>
    </row>
    <row r="183" spans="1:2" x14ac:dyDescent="0.25">
      <c r="A183" s="15" t="s">
        <v>25</v>
      </c>
      <c r="B183" s="16">
        <v>90</v>
      </c>
    </row>
    <row r="184" spans="1:2" x14ac:dyDescent="0.25">
      <c r="A184" s="15"/>
      <c r="B184" s="16"/>
    </row>
    <row r="185" spans="1:2" x14ac:dyDescent="0.25">
      <c r="A185" s="15" t="s">
        <v>3</v>
      </c>
      <c r="B185" s="16">
        <v>9537</v>
      </c>
    </row>
    <row r="186" spans="1:2" x14ac:dyDescent="0.25">
      <c r="A186" s="15" t="s">
        <v>3</v>
      </c>
      <c r="B186" s="16" t="s">
        <v>68</v>
      </c>
    </row>
    <row r="187" spans="1:2" x14ac:dyDescent="0.25">
      <c r="A187" s="15"/>
      <c r="B187" s="16"/>
    </row>
    <row r="188" spans="1:2" x14ac:dyDescent="0.25">
      <c r="A188" s="15"/>
      <c r="B188" s="16"/>
    </row>
    <row r="189" spans="1:2" x14ac:dyDescent="0.25">
      <c r="A189" s="15"/>
      <c r="B189" s="16"/>
    </row>
  </sheetData>
  <pageMargins left="1.1023622047244095" right="0.51181102362204722" top="0.98425196850393704" bottom="1.1811023622047245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view="pageBreakPreview" topLeftCell="A4" zoomScaleNormal="100" zoomScaleSheetLayoutView="100" workbookViewId="0">
      <selection activeCell="N32" sqref="N32"/>
    </sheetView>
  </sheetViews>
  <sheetFormatPr defaultRowHeight="15" x14ac:dyDescent="0.25"/>
  <cols>
    <col min="1" max="1" width="7" customWidth="1"/>
    <col min="2" max="2" width="43.42578125" customWidth="1"/>
    <col min="3" max="4" width="10.28515625" bestFit="1" customWidth="1"/>
    <col min="15" max="15" width="6.28515625" customWidth="1"/>
    <col min="16" max="16" width="15.28515625" customWidth="1"/>
  </cols>
  <sheetData>
    <row r="1" spans="1:16" ht="15.75" thickBot="1" x14ac:dyDescent="0.3"/>
    <row r="2" spans="1:16" x14ac:dyDescent="0.25">
      <c r="A2" s="140" t="str">
        <f>PLANILHA!C1</f>
        <v>PREFEITURA MUNICIPAL DE SIDERÓPOLIS</v>
      </c>
      <c r="B2" s="141"/>
      <c r="C2" s="87"/>
      <c r="D2" s="88"/>
      <c r="E2" s="89"/>
      <c r="F2" s="90"/>
      <c r="G2" s="89"/>
      <c r="H2" s="90"/>
      <c r="I2" s="89"/>
      <c r="J2" s="90"/>
      <c r="K2" s="89"/>
      <c r="L2" s="90"/>
      <c r="M2" s="89"/>
      <c r="N2" s="90"/>
      <c r="O2" s="89"/>
      <c r="P2" s="91"/>
    </row>
    <row r="3" spans="1:16" x14ac:dyDescent="0.25">
      <c r="A3" s="92" t="str">
        <f>[1]PLANILHA!A2</f>
        <v>OBRA:</v>
      </c>
      <c r="B3" s="84" t="s">
        <v>99</v>
      </c>
      <c r="C3" s="8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x14ac:dyDescent="0.25">
      <c r="A4" s="83" t="str">
        <f>[1]PLANILHA!A3</f>
        <v>ÁREA:</v>
      </c>
      <c r="B4" s="84" t="s">
        <v>98</v>
      </c>
      <c r="C4" s="8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ht="15.75" thickBot="1" x14ac:dyDescent="0.3">
      <c r="A5" s="85" t="str">
        <f>[1]PLANILHA!A4</f>
        <v>END.:</v>
      </c>
      <c r="B5" s="142" t="str">
        <f>PLANILHA!D4</f>
        <v>Rua Diomício Freitas, s/nº, Bairro Centro - Siderópolis - SC</v>
      </c>
      <c r="C5" s="142"/>
      <c r="D5" s="25"/>
      <c r="E5" s="25"/>
      <c r="F5" s="25" t="str">
        <f>[1]PLANILHA!D2</f>
        <v>DATA:</v>
      </c>
      <c r="G5" s="61">
        <v>43313</v>
      </c>
      <c r="H5" s="25"/>
      <c r="I5" s="25"/>
      <c r="J5" s="25"/>
      <c r="K5" s="25"/>
      <c r="L5" s="25"/>
      <c r="M5" s="25"/>
      <c r="N5" s="25"/>
      <c r="O5" s="26"/>
      <c r="P5" s="27"/>
    </row>
    <row r="6" spans="1:16" ht="16.5" thickBot="1" x14ac:dyDescent="0.3">
      <c r="A6" s="145" t="s">
        <v>79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7"/>
    </row>
    <row r="7" spans="1:16" x14ac:dyDescent="0.25">
      <c r="A7" s="28"/>
      <c r="B7" s="29" t="s">
        <v>80</v>
      </c>
      <c r="C7" s="30"/>
      <c r="D7" s="30"/>
      <c r="E7" s="148" t="s">
        <v>81</v>
      </c>
      <c r="F7" s="149"/>
      <c r="G7" s="148" t="s">
        <v>82</v>
      </c>
      <c r="H7" s="149"/>
      <c r="I7" s="148" t="s">
        <v>91</v>
      </c>
      <c r="J7" s="149"/>
      <c r="K7" s="148" t="s">
        <v>92</v>
      </c>
      <c r="L7" s="149"/>
      <c r="M7" s="148" t="s">
        <v>93</v>
      </c>
      <c r="N7" s="149"/>
      <c r="O7" s="148" t="s">
        <v>94</v>
      </c>
      <c r="P7" s="150"/>
    </row>
    <row r="8" spans="1:16" ht="15.75" thickBot="1" x14ac:dyDescent="0.3">
      <c r="A8" s="31" t="s">
        <v>83</v>
      </c>
      <c r="B8" s="32" t="s">
        <v>84</v>
      </c>
      <c r="C8" s="59" t="s">
        <v>85</v>
      </c>
      <c r="D8" s="32" t="s">
        <v>86</v>
      </c>
      <c r="E8" s="32" t="s">
        <v>85</v>
      </c>
      <c r="F8" s="32" t="s">
        <v>86</v>
      </c>
      <c r="G8" s="32" t="s">
        <v>85</v>
      </c>
      <c r="H8" s="32" t="s">
        <v>86</v>
      </c>
      <c r="I8" s="32" t="s">
        <v>85</v>
      </c>
      <c r="J8" s="32" t="s">
        <v>86</v>
      </c>
      <c r="K8" s="32" t="s">
        <v>85</v>
      </c>
      <c r="L8" s="32" t="s">
        <v>86</v>
      </c>
      <c r="M8" s="32" t="s">
        <v>85</v>
      </c>
      <c r="N8" s="32" t="s">
        <v>86</v>
      </c>
      <c r="O8" s="32" t="s">
        <v>85</v>
      </c>
      <c r="P8" s="60" t="s">
        <v>86</v>
      </c>
    </row>
    <row r="9" spans="1:16" x14ac:dyDescent="0.25">
      <c r="A9" s="33">
        <v>1</v>
      </c>
      <c r="B9" s="62" t="str">
        <f>PLANILHA!D6</f>
        <v xml:space="preserve">SERVIÇOS INICIAIS </v>
      </c>
      <c r="C9" s="67">
        <f t="shared" ref="C9:C21" si="0">ROUND((D9/TOT),6)</f>
        <v>4.0226999999999999E-2</v>
      </c>
      <c r="D9" s="68">
        <v>10257.799999999999</v>
      </c>
      <c r="E9" s="69">
        <v>1</v>
      </c>
      <c r="F9" s="70">
        <f>D9</f>
        <v>10257.799999999999</v>
      </c>
      <c r="G9" s="69"/>
      <c r="H9" s="70"/>
      <c r="I9" s="69"/>
      <c r="J9" s="70"/>
      <c r="K9" s="69"/>
      <c r="L9" s="70"/>
      <c r="M9" s="69"/>
      <c r="N9" s="70"/>
      <c r="O9" s="69"/>
      <c r="P9" s="71"/>
    </row>
    <row r="10" spans="1:16" x14ac:dyDescent="0.25">
      <c r="A10" s="34">
        <v>2</v>
      </c>
      <c r="B10" s="63" t="e">
        <f>PLANILHA!#REF!</f>
        <v>#REF!</v>
      </c>
      <c r="C10" s="72">
        <f t="shared" si="0"/>
        <v>1.5171E-2</v>
      </c>
      <c r="D10" s="73">
        <v>3868.5</v>
      </c>
      <c r="E10" s="74">
        <v>1</v>
      </c>
      <c r="F10" s="64">
        <f>D10</f>
        <v>3868.5</v>
      </c>
      <c r="G10" s="74"/>
      <c r="H10" s="64"/>
      <c r="I10" s="74"/>
      <c r="J10" s="64"/>
      <c r="K10" s="74"/>
      <c r="L10" s="64"/>
      <c r="M10" s="74"/>
      <c r="N10" s="64"/>
      <c r="O10" s="74"/>
      <c r="P10" s="66"/>
    </row>
    <row r="11" spans="1:16" x14ac:dyDescent="0.25">
      <c r="A11" s="34">
        <v>3</v>
      </c>
      <c r="B11" s="63" t="e">
        <f>PLANILHA!#REF!</f>
        <v>#REF!</v>
      </c>
      <c r="C11" s="72">
        <f t="shared" si="0"/>
        <v>5.9237999999999999E-2</v>
      </c>
      <c r="D11" s="73">
        <v>15105.79</v>
      </c>
      <c r="E11" s="74"/>
      <c r="F11" s="64"/>
      <c r="G11" s="74"/>
      <c r="H11" s="64"/>
      <c r="I11" s="74">
        <v>0.3</v>
      </c>
      <c r="J11" s="64">
        <f>D11*I11</f>
        <v>4531.7370000000001</v>
      </c>
      <c r="K11" s="74">
        <v>0.6</v>
      </c>
      <c r="L11" s="64">
        <f>D11*K11</f>
        <v>9063.4740000000002</v>
      </c>
      <c r="M11" s="74">
        <v>0.1</v>
      </c>
      <c r="N11" s="64">
        <f>D11*M11</f>
        <v>1510.5790000000002</v>
      </c>
      <c r="O11" s="74"/>
      <c r="P11" s="66"/>
    </row>
    <row r="12" spans="1:16" x14ac:dyDescent="0.25">
      <c r="A12" s="34">
        <v>4</v>
      </c>
      <c r="B12" s="63" t="str">
        <f>PLANILHA!D7</f>
        <v xml:space="preserve"> ESTRUTURA </v>
      </c>
      <c r="C12" s="72">
        <f t="shared" si="0"/>
        <v>0.380494</v>
      </c>
      <c r="D12" s="73">
        <v>97025.85</v>
      </c>
      <c r="E12" s="74">
        <v>0.4</v>
      </c>
      <c r="F12" s="64">
        <f>D12*E12</f>
        <v>38810.340000000004</v>
      </c>
      <c r="G12" s="74">
        <v>0.35</v>
      </c>
      <c r="H12" s="64">
        <f>D12*G12</f>
        <v>33959.047500000001</v>
      </c>
      <c r="I12" s="74">
        <v>0.25</v>
      </c>
      <c r="J12" s="64">
        <f>D12*I12</f>
        <v>24256.462500000001</v>
      </c>
      <c r="K12" s="74"/>
      <c r="L12" s="64"/>
      <c r="M12" s="74"/>
      <c r="N12" s="64"/>
      <c r="O12" s="74"/>
      <c r="P12" s="66"/>
    </row>
    <row r="13" spans="1:16" x14ac:dyDescent="0.25">
      <c r="A13" s="34">
        <v>5</v>
      </c>
      <c r="B13" s="63" t="str">
        <f>PLANILHA!D20</f>
        <v>ALVENARIA - MURO</v>
      </c>
      <c r="C13" s="72">
        <f t="shared" si="0"/>
        <v>5.6638000000000001E-2</v>
      </c>
      <c r="D13" s="73">
        <v>14442.81</v>
      </c>
      <c r="E13" s="74"/>
      <c r="F13" s="64"/>
      <c r="G13" s="74">
        <v>0.4</v>
      </c>
      <c r="H13" s="64">
        <f>D13*G13</f>
        <v>5777.1239999999998</v>
      </c>
      <c r="I13" s="74">
        <v>0.6</v>
      </c>
      <c r="J13" s="64">
        <f>D13*I13</f>
        <v>8665.6859999999997</v>
      </c>
      <c r="K13" s="74"/>
      <c r="L13" s="64"/>
      <c r="M13" s="74"/>
      <c r="N13" s="64"/>
      <c r="O13" s="74"/>
      <c r="P13" s="66"/>
    </row>
    <row r="14" spans="1:16" x14ac:dyDescent="0.25">
      <c r="A14" s="34">
        <v>6</v>
      </c>
      <c r="B14" s="63" t="e">
        <f>PLANILHA!#REF!</f>
        <v>#REF!</v>
      </c>
      <c r="C14" s="72" t="e">
        <f t="shared" si="0"/>
        <v>#REF!</v>
      </c>
      <c r="D14" s="73" t="e">
        <f>PLANILHA!#REF!</f>
        <v>#REF!</v>
      </c>
      <c r="E14" s="74"/>
      <c r="F14" s="64"/>
      <c r="G14" s="74">
        <v>1</v>
      </c>
      <c r="H14" s="64" t="e">
        <f>D14</f>
        <v>#REF!</v>
      </c>
      <c r="I14" s="74"/>
      <c r="J14" s="64"/>
      <c r="K14" s="74"/>
      <c r="L14" s="64"/>
      <c r="M14" s="74"/>
      <c r="N14" s="64"/>
      <c r="O14" s="74"/>
      <c r="P14" s="66"/>
    </row>
    <row r="15" spans="1:16" x14ac:dyDescent="0.25">
      <c r="A15" s="34">
        <v>7</v>
      </c>
      <c r="B15" s="63" t="e">
        <f>PLANILHA!#REF!</f>
        <v>#REF!</v>
      </c>
      <c r="C15" s="72">
        <f t="shared" si="0"/>
        <v>0.23894899999999999</v>
      </c>
      <c r="D15" s="73">
        <v>60931.98</v>
      </c>
      <c r="E15" s="74"/>
      <c r="F15" s="64"/>
      <c r="G15" s="74">
        <v>0.2</v>
      </c>
      <c r="H15" s="64">
        <f>D15*G15</f>
        <v>12186.396000000001</v>
      </c>
      <c r="I15" s="74">
        <v>0.2</v>
      </c>
      <c r="J15" s="64">
        <f>D15*I15</f>
        <v>12186.396000000001</v>
      </c>
      <c r="K15" s="74">
        <v>0.2</v>
      </c>
      <c r="L15" s="64">
        <f>D15*K15</f>
        <v>12186.396000000001</v>
      </c>
      <c r="M15" s="74">
        <v>0.3</v>
      </c>
      <c r="N15" s="64">
        <f>D15*M15</f>
        <v>18279.594000000001</v>
      </c>
      <c r="O15" s="74">
        <v>0.1</v>
      </c>
      <c r="P15" s="66">
        <f>D15*O15</f>
        <v>6093.1980000000003</v>
      </c>
    </row>
    <row r="16" spans="1:16" x14ac:dyDescent="0.25">
      <c r="A16" s="34">
        <v>8</v>
      </c>
      <c r="B16" s="63" t="e">
        <f>PLANILHA!#REF!</f>
        <v>#REF!</v>
      </c>
      <c r="C16" s="72">
        <f t="shared" si="0"/>
        <v>8.6032999999999998E-2</v>
      </c>
      <c r="D16" s="75">
        <v>21938.5</v>
      </c>
      <c r="E16" s="65"/>
      <c r="F16" s="64"/>
      <c r="G16" s="65"/>
      <c r="H16" s="64"/>
      <c r="I16" s="74">
        <v>0.25</v>
      </c>
      <c r="J16" s="64">
        <f>D16*I16</f>
        <v>5484.625</v>
      </c>
      <c r="K16" s="74">
        <v>0.4</v>
      </c>
      <c r="L16" s="64">
        <f>D16*K16</f>
        <v>8775.4</v>
      </c>
      <c r="M16" s="74">
        <v>0.35</v>
      </c>
      <c r="N16" s="64">
        <f>D16*M16</f>
        <v>7678.4749999999995</v>
      </c>
      <c r="O16" s="65"/>
      <c r="P16" s="66"/>
    </row>
    <row r="17" spans="1:16" x14ac:dyDescent="0.25">
      <c r="A17" s="34">
        <v>9</v>
      </c>
      <c r="B17" s="63" t="e">
        <f>PLANILHA!#REF!</f>
        <v>#REF!</v>
      </c>
      <c r="C17" s="72">
        <f t="shared" si="0"/>
        <v>2.6304999999999999E-2</v>
      </c>
      <c r="D17" s="76">
        <v>6707.65</v>
      </c>
      <c r="E17" s="74"/>
      <c r="F17" s="64"/>
      <c r="G17" s="74">
        <v>0.15</v>
      </c>
      <c r="H17" s="64">
        <f>D17*G17</f>
        <v>1006.1474999999999</v>
      </c>
      <c r="I17" s="74">
        <v>0.15</v>
      </c>
      <c r="J17" s="64">
        <f>D17*I17</f>
        <v>1006.1474999999999</v>
      </c>
      <c r="K17" s="74">
        <v>0.2</v>
      </c>
      <c r="L17" s="64">
        <f>D17*K17</f>
        <v>1341.53</v>
      </c>
      <c r="M17" s="74">
        <v>0.2</v>
      </c>
      <c r="N17" s="64">
        <f>D17*M17</f>
        <v>1341.53</v>
      </c>
      <c r="O17" s="74">
        <v>0.3</v>
      </c>
      <c r="P17" s="66">
        <f>D17*O17</f>
        <v>2012.2949999999998</v>
      </c>
    </row>
    <row r="18" spans="1:16" x14ac:dyDescent="0.25">
      <c r="A18" s="34">
        <v>10</v>
      </c>
      <c r="B18" s="63" t="e">
        <f>PLANILHA!#REF!</f>
        <v>#REF!</v>
      </c>
      <c r="C18" s="72">
        <f t="shared" si="0"/>
        <v>5.9396999999999998E-2</v>
      </c>
      <c r="D18" s="76">
        <v>15146.23</v>
      </c>
      <c r="E18" s="74"/>
      <c r="F18" s="64"/>
      <c r="G18" s="74">
        <v>0.15</v>
      </c>
      <c r="H18" s="64">
        <f>D18*G18</f>
        <v>2271.9344999999998</v>
      </c>
      <c r="I18" s="74">
        <v>0.15</v>
      </c>
      <c r="J18" s="64">
        <f>D18*I18</f>
        <v>2271.9344999999998</v>
      </c>
      <c r="K18" s="74">
        <v>0.2</v>
      </c>
      <c r="L18" s="64">
        <v>3029.24</v>
      </c>
      <c r="M18" s="74">
        <v>0.2</v>
      </c>
      <c r="N18" s="64">
        <v>3029.24</v>
      </c>
      <c r="O18" s="74">
        <v>0.3</v>
      </c>
      <c r="P18" s="66">
        <f>D18*O18</f>
        <v>4543.8689999999997</v>
      </c>
    </row>
    <row r="19" spans="1:16" x14ac:dyDescent="0.25">
      <c r="A19" s="34"/>
      <c r="B19" s="63"/>
      <c r="C19" s="72"/>
      <c r="D19" s="76"/>
      <c r="E19" s="74"/>
      <c r="F19" s="64"/>
      <c r="G19" s="74"/>
      <c r="H19" s="64"/>
      <c r="I19" s="74"/>
      <c r="J19" s="64"/>
      <c r="K19" s="74"/>
      <c r="L19" s="64"/>
      <c r="M19" s="74"/>
      <c r="N19" s="64"/>
      <c r="O19" s="74"/>
      <c r="P19" s="66"/>
    </row>
    <row r="20" spans="1:16" x14ac:dyDescent="0.25">
      <c r="A20" s="34">
        <v>12</v>
      </c>
      <c r="B20" s="63" t="e">
        <f>PLANILHA!#REF!</f>
        <v>#REF!</v>
      </c>
      <c r="C20" s="72">
        <f t="shared" si="0"/>
        <v>1.8439000000000001E-2</v>
      </c>
      <c r="D20" s="76">
        <v>4702</v>
      </c>
      <c r="E20" s="74"/>
      <c r="F20" s="64"/>
      <c r="G20" s="74"/>
      <c r="H20" s="64"/>
      <c r="I20" s="74"/>
      <c r="J20" s="64"/>
      <c r="K20" s="74"/>
      <c r="L20" s="64"/>
      <c r="M20" s="74"/>
      <c r="N20" s="64"/>
      <c r="O20" s="74">
        <v>1</v>
      </c>
      <c r="P20" s="66">
        <f>D20</f>
        <v>4702</v>
      </c>
    </row>
    <row r="21" spans="1:16" x14ac:dyDescent="0.25">
      <c r="A21" s="34">
        <v>13</v>
      </c>
      <c r="B21" s="63" t="e">
        <f>PLANILHA!#REF!</f>
        <v>#REF!</v>
      </c>
      <c r="C21" s="72">
        <f t="shared" si="0"/>
        <v>1.3578E-2</v>
      </c>
      <c r="D21" s="76">
        <v>3462.5</v>
      </c>
      <c r="E21" s="74"/>
      <c r="F21" s="64"/>
      <c r="G21" s="74"/>
      <c r="H21" s="64"/>
      <c r="I21" s="74"/>
      <c r="J21" s="64"/>
      <c r="K21" s="74"/>
      <c r="L21" s="64"/>
      <c r="M21" s="74"/>
      <c r="N21" s="64"/>
      <c r="O21" s="74">
        <v>1</v>
      </c>
      <c r="P21" s="66">
        <f>D21</f>
        <v>3462.5</v>
      </c>
    </row>
    <row r="22" spans="1:16" x14ac:dyDescent="0.25">
      <c r="A22" s="35"/>
      <c r="B22" s="36"/>
      <c r="C22" s="72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</row>
    <row r="23" spans="1:16" x14ac:dyDescent="0.25">
      <c r="A23" s="35"/>
      <c r="B23" s="37" t="s">
        <v>87</v>
      </c>
      <c r="C23" s="72"/>
      <c r="D23" s="104"/>
      <c r="E23" s="65"/>
      <c r="F23" s="76">
        <f>SUM(F9:F21)</f>
        <v>52936.639999999999</v>
      </c>
      <c r="G23" s="65"/>
      <c r="H23" s="76" t="e">
        <f>SUM(H9:H21)</f>
        <v>#REF!</v>
      </c>
      <c r="I23" s="65"/>
      <c r="J23" s="76">
        <f>SUM(J9:J21)</f>
        <v>58402.988500000007</v>
      </c>
      <c r="K23" s="65"/>
      <c r="L23" s="76">
        <f>SUM(L9:L21)</f>
        <v>34396.04</v>
      </c>
      <c r="M23" s="65"/>
      <c r="N23" s="76">
        <v>31839.42</v>
      </c>
      <c r="O23" s="65"/>
      <c r="P23" s="78">
        <v>20813.87</v>
      </c>
    </row>
    <row r="24" spans="1:16" x14ac:dyDescent="0.25">
      <c r="A24" s="35"/>
      <c r="B24" s="37" t="s">
        <v>88</v>
      </c>
      <c r="C24" s="72" t="e">
        <f>SUM(C9:C22)</f>
        <v>#REF!</v>
      </c>
      <c r="D24" s="65"/>
      <c r="E24" s="72">
        <f>ROUND((F23/TOT),4)</f>
        <v>0.20760000000000001</v>
      </c>
      <c r="F24" s="65"/>
      <c r="G24" s="72" t="e">
        <f>ROUND((H23/TOT),4)</f>
        <v>#REF!</v>
      </c>
      <c r="H24" s="65"/>
      <c r="I24" s="72">
        <f>ROUND((J23/TOT),4)</f>
        <v>0.22900000000000001</v>
      </c>
      <c r="J24" s="65"/>
      <c r="K24" s="72">
        <f>ROUND((L23/TOT),4)</f>
        <v>0.13489999999999999</v>
      </c>
      <c r="L24" s="65"/>
      <c r="M24" s="72">
        <f>ROUND((N23/TOT),4)</f>
        <v>0.1249</v>
      </c>
      <c r="N24" s="65"/>
      <c r="O24" s="72">
        <v>8.1600000000000006E-2</v>
      </c>
      <c r="P24" s="77"/>
    </row>
    <row r="25" spans="1:16" x14ac:dyDescent="0.25">
      <c r="A25" s="35"/>
      <c r="B25" s="37" t="s">
        <v>89</v>
      </c>
      <c r="C25" s="79"/>
      <c r="D25" s="76">
        <v>255000</v>
      </c>
      <c r="E25" s="65"/>
      <c r="F25" s="64">
        <f>F23</f>
        <v>52936.639999999999</v>
      </c>
      <c r="G25" s="65"/>
      <c r="H25" s="64" t="e">
        <f>F25+H23</f>
        <v>#REF!</v>
      </c>
      <c r="I25" s="65"/>
      <c r="J25" s="64" t="e">
        <f>J23+H25</f>
        <v>#REF!</v>
      </c>
      <c r="K25" s="65"/>
      <c r="L25" s="64" t="e">
        <f>J25+L23</f>
        <v>#REF!</v>
      </c>
      <c r="M25" s="65"/>
      <c r="N25" s="64" t="e">
        <f>L25+N23</f>
        <v>#REF!</v>
      </c>
      <c r="O25" s="65"/>
      <c r="P25" s="66">
        <v>255000</v>
      </c>
    </row>
    <row r="26" spans="1:16" ht="15.75" thickBot="1" x14ac:dyDescent="0.3">
      <c r="A26" s="38"/>
      <c r="B26" s="39" t="s">
        <v>90</v>
      </c>
      <c r="C26" s="80"/>
      <c r="D26" s="80"/>
      <c r="E26" s="81">
        <f>E24</f>
        <v>0.20760000000000001</v>
      </c>
      <c r="F26" s="80"/>
      <c r="G26" s="81" t="e">
        <f>E26+G24</f>
        <v>#REF!</v>
      </c>
      <c r="H26" s="80"/>
      <c r="I26" s="81" t="e">
        <f>G26+I24</f>
        <v>#REF!</v>
      </c>
      <c r="J26" s="80"/>
      <c r="K26" s="81" t="e">
        <f>I26+K24</f>
        <v>#REF!</v>
      </c>
      <c r="L26" s="80"/>
      <c r="M26" s="81" t="e">
        <f>K26+M24</f>
        <v>#REF!</v>
      </c>
      <c r="N26" s="80"/>
      <c r="O26" s="81" t="e">
        <f>M26+O24</f>
        <v>#REF!</v>
      </c>
      <c r="P26" s="82"/>
    </row>
    <row r="27" spans="1:16" x14ac:dyDescent="0.2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40"/>
    </row>
    <row r="28" spans="1:16" x14ac:dyDescent="0.25">
      <c r="A28" s="41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42"/>
    </row>
    <row r="29" spans="1:16" x14ac:dyDescent="0.25">
      <c r="A29" s="43"/>
      <c r="B29" s="44"/>
      <c r="C29" s="43"/>
      <c r="D29" s="4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5">
      <c r="A30" s="46"/>
      <c r="B30" s="44"/>
      <c r="C30" s="43"/>
      <c r="D30" s="4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5">
      <c r="A31" s="43"/>
      <c r="B31" s="47"/>
      <c r="C31" s="4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2"/>
    </row>
    <row r="32" spans="1:16" x14ac:dyDescent="0.25">
      <c r="A32" s="46"/>
      <c r="B32" s="47"/>
      <c r="C32" s="4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2"/>
    </row>
    <row r="33" spans="1:16" x14ac:dyDescent="0.25">
      <c r="A33" s="43"/>
      <c r="B33" s="44"/>
      <c r="C33" s="43"/>
      <c r="D33" s="4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x14ac:dyDescent="0.25">
      <c r="A34" s="144"/>
      <c r="B34" s="144"/>
      <c r="C34" s="144"/>
      <c r="D34" s="144"/>
      <c r="E34" s="144"/>
      <c r="F34" s="144"/>
      <c r="G34" s="50"/>
      <c r="H34" s="50"/>
      <c r="I34" s="50"/>
      <c r="J34" s="50"/>
      <c r="K34" s="50"/>
      <c r="L34" s="50"/>
      <c r="M34" s="50"/>
      <c r="N34" s="50"/>
      <c r="O34" s="49"/>
      <c r="P34" s="42"/>
    </row>
    <row r="35" spans="1:16" x14ac:dyDescent="0.25">
      <c r="A35" s="50"/>
      <c r="B35" s="50"/>
      <c r="C35" s="50"/>
      <c r="D35" s="50"/>
      <c r="E35" s="50"/>
      <c r="F35" s="48"/>
      <c r="G35" s="50"/>
      <c r="H35" s="48"/>
      <c r="I35" s="50"/>
      <c r="J35" s="48"/>
      <c r="K35" s="50"/>
      <c r="L35" s="48"/>
      <c r="M35" s="50"/>
      <c r="N35" s="48"/>
      <c r="O35" s="49"/>
      <c r="P35" s="42"/>
    </row>
    <row r="36" spans="1:16" x14ac:dyDescent="0.25">
      <c r="A36" s="41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42"/>
    </row>
    <row r="37" spans="1:16" x14ac:dyDescent="0.25">
      <c r="A37" s="46"/>
      <c r="B37" s="47"/>
      <c r="C37" s="43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2"/>
    </row>
    <row r="38" spans="1:16" x14ac:dyDescent="0.25">
      <c r="A38" s="46"/>
      <c r="B38" s="47"/>
      <c r="C38" s="43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2"/>
    </row>
    <row r="39" spans="1:16" x14ac:dyDescent="0.25">
      <c r="A39" s="46"/>
      <c r="B39" s="47"/>
      <c r="C39" s="43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2"/>
    </row>
    <row r="40" spans="1:16" x14ac:dyDescent="0.25">
      <c r="A40" s="46"/>
      <c r="B40" s="47"/>
      <c r="C40" s="43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2"/>
    </row>
    <row r="41" spans="1:16" x14ac:dyDescent="0.25">
      <c r="A41" s="144"/>
      <c r="B41" s="144"/>
      <c r="C41" s="144"/>
      <c r="D41" s="144"/>
      <c r="E41" s="144"/>
      <c r="F41" s="144"/>
      <c r="G41" s="50"/>
      <c r="H41" s="50"/>
      <c r="I41" s="50"/>
      <c r="J41" s="50"/>
      <c r="K41" s="50"/>
      <c r="L41" s="50"/>
      <c r="M41" s="50"/>
      <c r="N41" s="50"/>
      <c r="O41" s="49"/>
      <c r="P41" s="42"/>
    </row>
    <row r="42" spans="1:16" x14ac:dyDescent="0.25">
      <c r="A42" s="50"/>
      <c r="B42" s="50"/>
      <c r="C42" s="50"/>
      <c r="D42" s="50"/>
      <c r="E42" s="50"/>
      <c r="F42" s="48"/>
      <c r="G42" s="50"/>
      <c r="H42" s="48"/>
      <c r="I42" s="50"/>
      <c r="J42" s="48"/>
      <c r="K42" s="50"/>
      <c r="L42" s="48"/>
      <c r="M42" s="50"/>
      <c r="N42" s="48"/>
      <c r="O42" s="49"/>
      <c r="P42" s="42"/>
    </row>
    <row r="43" spans="1:16" x14ac:dyDescent="0.25">
      <c r="A43" s="41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42"/>
    </row>
    <row r="44" spans="1:16" x14ac:dyDescent="0.25">
      <c r="A44" s="46"/>
      <c r="B44" s="47"/>
      <c r="C44" s="43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2"/>
    </row>
    <row r="45" spans="1:16" x14ac:dyDescent="0.25">
      <c r="A45" s="46"/>
      <c r="B45" s="47"/>
      <c r="C45" s="43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2"/>
    </row>
    <row r="46" spans="1:16" x14ac:dyDescent="0.25">
      <c r="A46" s="46"/>
      <c r="B46" s="47"/>
      <c r="C46" s="43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2"/>
    </row>
    <row r="47" spans="1:16" x14ac:dyDescent="0.25">
      <c r="A47" s="46"/>
      <c r="B47" s="47"/>
      <c r="C47" s="43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2"/>
    </row>
    <row r="48" spans="1:16" x14ac:dyDescent="0.25">
      <c r="A48" s="46"/>
      <c r="B48" s="47"/>
      <c r="C48" s="43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2"/>
    </row>
    <row r="49" spans="1:16" x14ac:dyDescent="0.25">
      <c r="A49" s="46"/>
      <c r="B49" s="47"/>
      <c r="C49" s="43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2"/>
    </row>
    <row r="50" spans="1:16" x14ac:dyDescent="0.25">
      <c r="A50" s="46"/>
      <c r="B50" s="47"/>
      <c r="C50" s="43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2"/>
    </row>
    <row r="51" spans="1:16" x14ac:dyDescent="0.25">
      <c r="A51" s="46"/>
      <c r="B51" s="47"/>
      <c r="C51" s="43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2"/>
    </row>
    <row r="52" spans="1:16" x14ac:dyDescent="0.25">
      <c r="A52" s="46"/>
      <c r="B52" s="47"/>
      <c r="C52" s="43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2"/>
    </row>
    <row r="53" spans="1:16" x14ac:dyDescent="0.25">
      <c r="A53" s="46"/>
      <c r="B53" s="47"/>
      <c r="C53" s="43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2"/>
    </row>
    <row r="54" spans="1:16" x14ac:dyDescent="0.25">
      <c r="A54" s="46"/>
      <c r="B54" s="47"/>
      <c r="C54" s="43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2"/>
    </row>
    <row r="55" spans="1:16" x14ac:dyDescent="0.25">
      <c r="A55" s="46"/>
      <c r="B55" s="47"/>
      <c r="C55" s="43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2"/>
    </row>
    <row r="56" spans="1:16" x14ac:dyDescent="0.25">
      <c r="A56" s="46"/>
      <c r="B56" s="47"/>
      <c r="C56" s="43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2"/>
    </row>
    <row r="57" spans="1:16" x14ac:dyDescent="0.25">
      <c r="A57" s="46"/>
      <c r="B57" s="47"/>
      <c r="C57" s="43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2"/>
    </row>
    <row r="58" spans="1:16" x14ac:dyDescent="0.25">
      <c r="A58" s="46"/>
      <c r="B58" s="47"/>
      <c r="C58" s="43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2"/>
    </row>
    <row r="59" spans="1:16" x14ac:dyDescent="0.25">
      <c r="A59" s="46"/>
      <c r="B59" s="47"/>
      <c r="C59" s="43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2"/>
    </row>
    <row r="60" spans="1:16" x14ac:dyDescent="0.25">
      <c r="A60" s="46"/>
      <c r="B60" s="47"/>
      <c r="C60" s="43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2"/>
    </row>
    <row r="61" spans="1:16" x14ac:dyDescent="0.25">
      <c r="A61" s="46"/>
      <c r="B61" s="47"/>
      <c r="C61" s="43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2"/>
    </row>
    <row r="62" spans="1:16" x14ac:dyDescent="0.25">
      <c r="A62" s="144"/>
      <c r="B62" s="144"/>
      <c r="C62" s="144"/>
      <c r="D62" s="144"/>
      <c r="E62" s="144"/>
      <c r="F62" s="144"/>
      <c r="G62" s="50"/>
      <c r="H62" s="50"/>
      <c r="I62" s="50"/>
      <c r="J62" s="50"/>
      <c r="K62" s="50"/>
      <c r="L62" s="50"/>
      <c r="M62" s="50"/>
      <c r="N62" s="50"/>
      <c r="O62" s="49"/>
      <c r="P62" s="42"/>
    </row>
    <row r="63" spans="1:16" x14ac:dyDescent="0.25">
      <c r="A63" s="50"/>
      <c r="B63" s="50"/>
      <c r="C63" s="50"/>
      <c r="D63" s="50"/>
      <c r="E63" s="50"/>
      <c r="F63" s="48"/>
      <c r="G63" s="50"/>
      <c r="H63" s="48"/>
      <c r="I63" s="50"/>
      <c r="J63" s="48"/>
      <c r="K63" s="50"/>
      <c r="L63" s="48"/>
      <c r="M63" s="50"/>
      <c r="N63" s="48"/>
      <c r="O63" s="49"/>
      <c r="P63" s="42"/>
    </row>
    <row r="64" spans="1:16" x14ac:dyDescent="0.25">
      <c r="A64" s="41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42"/>
    </row>
    <row r="65" spans="1:16" x14ac:dyDescent="0.25">
      <c r="A65" s="43"/>
      <c r="B65" s="47"/>
      <c r="C65" s="43"/>
      <c r="D65" s="5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</row>
    <row r="66" spans="1:16" x14ac:dyDescent="0.25">
      <c r="A66" s="46"/>
      <c r="B66" s="47"/>
      <c r="C66" s="43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2"/>
    </row>
    <row r="67" spans="1:16" x14ac:dyDescent="0.25">
      <c r="A67" s="144"/>
      <c r="B67" s="144"/>
      <c r="C67" s="144"/>
      <c r="D67" s="144"/>
      <c r="E67" s="144"/>
      <c r="F67" s="144"/>
      <c r="G67" s="50"/>
      <c r="H67" s="50"/>
      <c r="I67" s="50"/>
      <c r="J67" s="50"/>
      <c r="K67" s="50"/>
      <c r="L67" s="50"/>
      <c r="M67" s="50"/>
      <c r="N67" s="50"/>
      <c r="O67" s="49"/>
      <c r="P67" s="42"/>
    </row>
    <row r="68" spans="1:16" x14ac:dyDescent="0.25">
      <c r="A68" s="50"/>
      <c r="B68" s="50"/>
      <c r="C68" s="50"/>
      <c r="D68" s="50"/>
      <c r="E68" s="50"/>
      <c r="F68" s="48"/>
      <c r="G68" s="50"/>
      <c r="H68" s="48"/>
      <c r="I68" s="50"/>
      <c r="J68" s="48"/>
      <c r="K68" s="50"/>
      <c r="L68" s="48"/>
      <c r="M68" s="50"/>
      <c r="N68" s="48"/>
      <c r="O68" s="49"/>
      <c r="P68" s="42"/>
    </row>
    <row r="69" spans="1:16" x14ac:dyDescent="0.25">
      <c r="A69" s="152"/>
      <c r="B69" s="152"/>
      <c r="C69" s="152"/>
      <c r="D69" s="152"/>
      <c r="E69" s="152"/>
      <c r="F69" s="152"/>
      <c r="G69" s="58"/>
      <c r="H69" s="58"/>
      <c r="I69" s="58"/>
      <c r="J69" s="58"/>
      <c r="K69" s="58"/>
      <c r="L69" s="58"/>
      <c r="M69" s="58"/>
      <c r="N69" s="58"/>
      <c r="O69" s="52"/>
      <c r="P69" s="42"/>
    </row>
    <row r="70" spans="1:16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53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53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53"/>
      <c r="B73" s="40"/>
      <c r="C73" s="40"/>
      <c r="D73" s="54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53"/>
      <c r="B74" s="40"/>
      <c r="C74" s="40"/>
      <c r="D74" s="54"/>
      <c r="E74" s="40"/>
      <c r="F74" s="55"/>
      <c r="G74" s="40"/>
      <c r="H74" s="55"/>
      <c r="I74" s="40"/>
      <c r="J74" s="55"/>
      <c r="K74" s="40"/>
      <c r="L74" s="55"/>
      <c r="M74" s="40"/>
      <c r="N74" s="55"/>
      <c r="O74" s="40"/>
      <c r="P74" s="40"/>
    </row>
    <row r="75" spans="1:16" x14ac:dyDescent="0.25">
      <c r="A75" s="53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53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53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5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56"/>
    </row>
    <row r="79" spans="1:16" x14ac:dyDescent="0.25">
      <c r="A79" s="56"/>
      <c r="B79" s="56"/>
      <c r="C79" s="56"/>
      <c r="D79" s="57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x14ac:dyDescent="0.25">
      <c r="D80" s="22"/>
      <c r="E80" s="56"/>
      <c r="F80" s="56"/>
      <c r="G80" s="56"/>
      <c r="H80" s="56"/>
      <c r="I80" s="56"/>
      <c r="J80" s="56"/>
      <c r="K80" s="56"/>
      <c r="L80" s="56"/>
      <c r="M80" s="56"/>
      <c r="N80" s="56"/>
    </row>
    <row r="81" spans="4:14" x14ac:dyDescent="0.25">
      <c r="D81" s="22"/>
      <c r="E81" s="56"/>
      <c r="F81" s="22"/>
      <c r="G81" s="56"/>
      <c r="H81" s="22"/>
      <c r="I81" s="56"/>
      <c r="J81" s="22"/>
      <c r="K81" s="56"/>
      <c r="L81" s="22"/>
      <c r="M81" s="56"/>
      <c r="N81" s="22"/>
    </row>
    <row r="82" spans="4:14" x14ac:dyDescent="0.25">
      <c r="D82" s="57"/>
      <c r="E82" s="56"/>
      <c r="F82" s="56"/>
      <c r="G82" s="56"/>
      <c r="H82" s="56"/>
      <c r="I82" s="56"/>
      <c r="J82" s="56"/>
      <c r="K82" s="56"/>
      <c r="L82" s="56"/>
      <c r="M82" s="56"/>
      <c r="N82" s="56"/>
    </row>
    <row r="83" spans="4:14" x14ac:dyDescent="0.25">
      <c r="D83" s="57"/>
      <c r="E83" s="56"/>
      <c r="F83" s="56"/>
      <c r="G83" s="56"/>
      <c r="H83" s="56"/>
      <c r="I83" s="56"/>
      <c r="J83" s="56"/>
      <c r="K83" s="56"/>
      <c r="L83" s="56"/>
      <c r="M83" s="56"/>
      <c r="N83" s="56"/>
    </row>
    <row r="84" spans="4:14" x14ac:dyDescent="0.25">
      <c r="D84" s="57"/>
      <c r="E84" s="56"/>
      <c r="F84" s="56"/>
      <c r="G84" s="56"/>
      <c r="H84" s="56"/>
      <c r="I84" s="56"/>
      <c r="J84" s="56"/>
      <c r="K84" s="56"/>
      <c r="L84" s="56"/>
      <c r="M84" s="56"/>
      <c r="N84" s="56"/>
    </row>
    <row r="85" spans="4:14" x14ac:dyDescent="0.25">
      <c r="D85" s="57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4:14" x14ac:dyDescent="0.25">
      <c r="D86" s="57"/>
      <c r="E86" s="56"/>
      <c r="F86" s="56"/>
      <c r="G86" s="56"/>
      <c r="H86" s="56"/>
      <c r="I86" s="56"/>
      <c r="J86" s="56"/>
      <c r="K86" s="56"/>
      <c r="L86" s="56"/>
      <c r="M86" s="56"/>
      <c r="N86" s="56"/>
    </row>
    <row r="87" spans="4:14" x14ac:dyDescent="0.25">
      <c r="D87" s="57"/>
      <c r="E87" s="56"/>
      <c r="F87" s="56"/>
      <c r="G87" s="56"/>
      <c r="H87" s="56"/>
      <c r="I87" s="56"/>
      <c r="J87" s="56"/>
      <c r="K87" s="56"/>
      <c r="L87" s="56"/>
      <c r="M87" s="56"/>
      <c r="N87" s="56"/>
    </row>
    <row r="88" spans="4:14" x14ac:dyDescent="0.25">
      <c r="D88" s="57"/>
      <c r="E88" s="56"/>
      <c r="F88" s="56"/>
      <c r="G88" s="56"/>
      <c r="H88" s="56"/>
      <c r="I88" s="56"/>
      <c r="J88" s="56"/>
      <c r="K88" s="56"/>
      <c r="L88" s="56"/>
      <c r="M88" s="56"/>
      <c r="N88" s="56"/>
    </row>
  </sheetData>
  <mergeCells count="19">
    <mergeCell ref="A69:F69"/>
    <mergeCell ref="G7:H7"/>
    <mergeCell ref="I7:J7"/>
    <mergeCell ref="K7:L7"/>
    <mergeCell ref="M7:N7"/>
    <mergeCell ref="B64:O64"/>
    <mergeCell ref="A67:F67"/>
    <mergeCell ref="A62:F62"/>
    <mergeCell ref="A34:F34"/>
    <mergeCell ref="A2:B2"/>
    <mergeCell ref="B5:C5"/>
    <mergeCell ref="B36:O36"/>
    <mergeCell ref="A41:F41"/>
    <mergeCell ref="B43:O43"/>
    <mergeCell ref="A6:P6"/>
    <mergeCell ref="E7:F7"/>
    <mergeCell ref="O7:P7"/>
    <mergeCell ref="A27:O27"/>
    <mergeCell ref="B28:O28"/>
  </mergeCells>
  <pageMargins left="0.51181102362204722" right="0.51181102362204722" top="1.7716535433070868" bottom="0.9842519685039370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</vt:lpstr>
      <vt:lpstr>CRONOG.</vt:lpstr>
      <vt:lpstr>Plan3</vt:lpstr>
      <vt:lpstr>PLANILHA!Area_de_impressao</vt:lpstr>
      <vt:lpstr>BDI</vt:lpstr>
      <vt:lpstr>PLANILHA!Titulos_de_impressao</vt:lpstr>
      <vt:lpstr>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projetos2pms</dc:creator>
  <cp:lastModifiedBy>User</cp:lastModifiedBy>
  <cp:lastPrinted>2021-08-27T10:47:36Z</cp:lastPrinted>
  <dcterms:created xsi:type="dcterms:W3CDTF">2014-03-07T14:36:58Z</dcterms:created>
  <dcterms:modified xsi:type="dcterms:W3CDTF">2021-08-27T10:47:44Z</dcterms:modified>
</cp:coreProperties>
</file>