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6.xml" ContentType="application/vnd.openxmlformats-officedocument.drawing+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Z:\Cartografia\Projetos em Andamento\033-PEX-PROJ-078-22\002-EDIFICAÇÃO\9. UBS VILA SÃO JOÃO\009 - ORÇAMENTO\ENTREGA\"/>
    </mc:Choice>
  </mc:AlternateContent>
  <xr:revisionPtr revIDLastSave="0" documentId="13_ncr:1_{662C3F9F-DC8F-4F76-99A3-90B6BDE2A53C}" xr6:coauthVersionLast="47" xr6:coauthVersionMax="47" xr10:uidLastSave="{00000000-0000-0000-0000-000000000000}"/>
  <bookViews>
    <workbookView xWindow="28680" yWindow="-120" windowWidth="21840" windowHeight="13020" xr2:uid="{00000000-000D-0000-FFFF-FFFF00000000}"/>
  </bookViews>
  <sheets>
    <sheet name="Orçamento Sintético" sheetId="1" r:id="rId1"/>
    <sheet name="Cronograma" sheetId="3" r:id="rId2"/>
    <sheet name="Curva ABC de Serviços" sheetId="4" r:id="rId3"/>
    <sheet name="Composições Próprias" sheetId="2" r:id="rId4"/>
    <sheet name="BDI EDIFICAÇÃO" sheetId="8" r:id="rId5"/>
    <sheet name="BDI MATERIAIS" sheetId="9" r:id="rId6"/>
  </sheets>
  <externalReferences>
    <externalReference r:id="rId7"/>
    <externalReference r:id="rId8"/>
  </externalReferences>
  <definedNames>
    <definedName name="_xlnm._FilterDatabase" localSheetId="0" hidden="1">'Orçamento Sintético'!$C$1:$C$23</definedName>
    <definedName name="a">#N/A</definedName>
    <definedName name="abc">#N/A</definedName>
    <definedName name="_xlnm.Print_Area" localSheetId="4">'BDI EDIFICAÇÃO'!$A$1:$L$51</definedName>
    <definedName name="_xlnm.Print_Area" localSheetId="5">'BDI MATERIAIS'!$A$1:$L$51</definedName>
    <definedName name="_xlnm.Print_Area" localSheetId="1">Cronograma!$A$1:$E$25</definedName>
    <definedName name="auxiliares">"$#REF!.$A$7:$I$1900"</definedName>
    <definedName name="Comp.export">#REF!</definedName>
    <definedName name="comp_completa">#N/A</definedName>
    <definedName name="completa">#N/A</definedName>
    <definedName name="composicoes">#N/A</definedName>
    <definedName name="CONCATENAR">CONCATENATE(#REF!," ",#REF!)</definedName>
    <definedName name="CONTEM" localSheetId="4">#REF!</definedName>
    <definedName name="CONTEM" localSheetId="5">#REF!</definedName>
    <definedName name="CONTEM">#REF!</definedName>
    <definedName name="DATABASE" localSheetId="4">#REF!</definedName>
    <definedName name="DATABASE" localSheetId="5">#REF!</definedName>
    <definedName name="DATABASE">#REF!</definedName>
    <definedName name="DATAEMISSAO" localSheetId="4">#REF!</definedName>
    <definedName name="DATAEMISSAO" localSheetId="5">#REF!</definedName>
    <definedName name="DATAEMISSAO">#REF!</definedName>
    <definedName name="DATART" localSheetId="4">#REF!</definedName>
    <definedName name="DATART" localSheetId="5">#REF!</definedName>
    <definedName name="DATART">#REF!</definedName>
    <definedName name="dvsfvsfv" localSheetId="4">#REF!</definedName>
    <definedName name="dvsfvsfv" localSheetId="5">#REF!</definedName>
    <definedName name="dvsfvsfv">#REF!</definedName>
    <definedName name="EMPRESAS">OFFSET([1]Cotações!$B$22,1,0):OFFSET([1]Cotações!$H$32,-1,0)</definedName>
    <definedName name="equipamento">"$#REF!.$A$7:$E$219"</definedName>
    <definedName name="Equipamentos">#N/A</definedName>
    <definedName name="espec">"$#REF!.$A$2:$B$2016"</definedName>
    <definedName name="especificacoes">NA()</definedName>
    <definedName name="Excel_BuiltIn_Print_Area_1_1">"$#REF!.$#REF!$1:$#REF!$1999"</definedName>
    <definedName name="Excel_BuiltIn_Print_Area_2_1">"$#REF!.$A$1:$A$1108"</definedName>
    <definedName name="fgv">"$#REF!.$B$14:$F$33"</definedName>
    <definedName name="FiltroComp">#REF!</definedName>
    <definedName name="INDICES">OFFSET([1]Cotações!$B$20,1,0):OFFSET([1]Cotações!$I$21,-1,0)</definedName>
    <definedName name="lista">"$#REF!.$A$2:$G$512"</definedName>
    <definedName name="lista_4">"$#REF!.$A$1:$J$1385"</definedName>
    <definedName name="lista_4_1">"$#REF!.$A$1:$J$1386"</definedName>
    <definedName name="lista_comp">#N/A</definedName>
    <definedName name="LOCALIDADE">#REF!</definedName>
    <definedName name="maoobra">"$#REF!.$A$7:$E$31"</definedName>
    <definedName name="maoobra2">#REF!</definedName>
    <definedName name="materiais">"$#REF!.$A$8:$F$386"</definedName>
    <definedName name="matriz" localSheetId="4">'BDI EDIFICAÇÃO'!$Q$17:$V$21</definedName>
    <definedName name="matriz" localSheetId="5">'[2]BDI Maior'!$Q$17:$V$21</definedName>
    <definedName name="matriz">#REF!</definedName>
    <definedName name="matriz2" localSheetId="4">'BDI EDIFICAÇÃO'!$Q$23:$V$27</definedName>
    <definedName name="matriz2" localSheetId="5">'[2]BDI Maior'!$Q$23:$V$27</definedName>
    <definedName name="matriz2">#REF!</definedName>
    <definedName name="NAOCONTEM" localSheetId="4">#REF!</definedName>
    <definedName name="NAOCONTEM" localSheetId="5">#REF!</definedName>
    <definedName name="NAOCONTEM">#REF!</definedName>
    <definedName name="NCOMPOSICOES">8</definedName>
    <definedName name="NCOTACOES">10</definedName>
    <definedName name="NEMPRESAS">9</definedName>
    <definedName name="NINDICES">0</definedName>
    <definedName name="NRELATORIOS">COUNTA([1]Relatórios!$A:$A)-2</definedName>
    <definedName name="NumerEmpresa">9</definedName>
    <definedName name="NumerIndice">0</definedName>
    <definedName name="Objeto">"Referência"</definedName>
    <definedName name="RelatoriosFontes" localSheetId="4">OFFSET([1]Relatórios!$A$5,1,0,NRELATORIOS)</definedName>
    <definedName name="RelatoriosFontes" localSheetId="5">OFFSET([1]Relatórios!$A$5,1,0,NRELATORIOS)</definedName>
    <definedName name="RelatoriosFontes">OFFSET([1]Relatórios!$A$5,1,0,NRELATORIOS)</definedName>
    <definedName name="SAO" localSheetId="4">#REF!</definedName>
    <definedName name="SAO" localSheetId="5">#REF!</definedName>
    <definedName name="SAO">#REF!</definedName>
    <definedName name="SENHAGT" hidden="1">"PM2CAIXA"</definedName>
    <definedName name="servicos" localSheetId="4">#REF!</definedName>
    <definedName name="servicos" localSheetId="5">#REF!</definedName>
    <definedName name="servicos">#REF!</definedName>
    <definedName name="sicro">"$#REF!.$A$1:$C$4049"</definedName>
    <definedName name="sicro_1">"$#REF!.$A$1:$C$2958"</definedName>
    <definedName name="sicro2">"$#REF!.$A$1:$D$2937"</definedName>
    <definedName name="sicro2_11">#N/A</definedName>
    <definedName name="sicro2_5">#N/A</definedName>
    <definedName name="sicro2_7">#N/A</definedName>
    <definedName name="sicro2_9">#N/A</definedName>
    <definedName name="tkm">#N/A</definedName>
    <definedName name="total">#REF!</definedName>
    <definedName name="transporte">#N/A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0" i="8" l="1"/>
  <c r="A43" i="9"/>
  <c r="A43" i="8"/>
  <c r="P10" i="9"/>
  <c r="C13" i="9" s="1"/>
  <c r="G15" i="9"/>
  <c r="G16" i="9"/>
  <c r="G17" i="9"/>
  <c r="G18" i="9"/>
  <c r="G19" i="9"/>
  <c r="G21" i="9"/>
  <c r="G22" i="9"/>
  <c r="F24" i="9"/>
  <c r="H24" i="9"/>
  <c r="I24" i="9"/>
  <c r="N24" i="9"/>
  <c r="B39" i="9" s="1"/>
  <c r="H25" i="9"/>
  <c r="N30" i="9"/>
  <c r="N32" i="9" s="1"/>
  <c r="N31" i="9"/>
  <c r="N34" i="9"/>
  <c r="Q37" i="9"/>
  <c r="R37" i="9"/>
  <c r="P10" i="8"/>
  <c r="C13" i="8" s="1"/>
  <c r="H15" i="8"/>
  <c r="I15" i="8"/>
  <c r="H16" i="8"/>
  <c r="I16" i="8"/>
  <c r="H17" i="8"/>
  <c r="I17" i="8"/>
  <c r="H18" i="8"/>
  <c r="I18" i="8"/>
  <c r="H19" i="8"/>
  <c r="I19" i="8"/>
  <c r="G21" i="8"/>
  <c r="G22" i="8"/>
  <c r="H24" i="8"/>
  <c r="I24" i="8"/>
  <c r="N24" i="8"/>
  <c r="A8" i="8" s="1"/>
  <c r="H25" i="8"/>
  <c r="N30" i="8"/>
  <c r="N32" i="8" s="1"/>
  <c r="N31" i="8"/>
  <c r="N34" i="8"/>
  <c r="Q37" i="8"/>
  <c r="R37" i="8"/>
  <c r="N33" i="8" l="1"/>
  <c r="N35" i="8" s="1"/>
  <c r="G18" i="8"/>
  <c r="G24" i="8"/>
  <c r="G19" i="8"/>
  <c r="H23" i="8"/>
  <c r="G17" i="8"/>
  <c r="G15" i="8"/>
  <c r="G24" i="9"/>
  <c r="N33" i="9"/>
  <c r="N35" i="9" s="1"/>
  <c r="H20" i="9"/>
  <c r="G16" i="8"/>
  <c r="J21" i="9"/>
  <c r="I23" i="9"/>
  <c r="A8" i="9"/>
  <c r="H23" i="9"/>
  <c r="I20" i="9"/>
  <c r="F23" i="9"/>
  <c r="H20" i="8"/>
  <c r="J21" i="8"/>
  <c r="I20" i="8"/>
  <c r="F23" i="8"/>
  <c r="B39" i="8"/>
  <c r="B36" i="8"/>
  <c r="I23" i="8"/>
  <c r="F20" i="9" l="1"/>
  <c r="G23" i="9"/>
  <c r="G23" i="8"/>
  <c r="G20" i="9" l="1"/>
  <c r="F27" i="9"/>
  <c r="N18" i="9"/>
  <c r="N18" i="8"/>
  <c r="F27" i="8"/>
  <c r="G20" i="8"/>
  <c r="Q42" i="9" l="1"/>
  <c r="N20" i="9"/>
  <c r="N22" i="9" s="1"/>
  <c r="N19" i="9" s="1"/>
  <c r="R42" i="9"/>
  <c r="Q43" i="9"/>
  <c r="R43" i="9"/>
  <c r="N20" i="8"/>
  <c r="N22" i="8" s="1"/>
  <c r="N19" i="8" s="1"/>
  <c r="Q42" i="8"/>
  <c r="R43" i="8"/>
  <c r="R42" i="8"/>
  <c r="Q43" i="8"/>
  <c r="R44" i="8" l="1"/>
  <c r="N28" i="8" s="1"/>
  <c r="G27" i="8" s="1"/>
  <c r="R44" i="9"/>
  <c r="N28" i="9" s="1"/>
  <c r="Q44" i="9"/>
  <c r="Q44" i="8"/>
  <c r="N27" i="8" s="1"/>
  <c r="N27" i="9" l="1"/>
  <c r="G27" i="9" s="1"/>
  <c r="B36" i="9"/>
</calcChain>
</file>

<file path=xl/sharedStrings.xml><?xml version="1.0" encoding="utf-8"?>
<sst xmlns="http://schemas.openxmlformats.org/spreadsheetml/2006/main" count="14363" uniqueCount="4038">
  <si>
    <t>B.D.I.</t>
  </si>
  <si>
    <t>Encargos Sociais</t>
  </si>
  <si>
    <t>Não Desonerado: embutido nos preços unitário dos insumos de mão de obra, de acordo com as bases.</t>
  </si>
  <si>
    <t>Orçamento Sintético</t>
  </si>
  <si>
    <t>Item</t>
  </si>
  <si>
    <t>Código</t>
  </si>
  <si>
    <t>Banco</t>
  </si>
  <si>
    <t>Descrição</t>
  </si>
  <si>
    <t>Und</t>
  </si>
  <si>
    <t>Quant.</t>
  </si>
  <si>
    <t>Valor Unit</t>
  </si>
  <si>
    <t>Valor Unit com BDI</t>
  </si>
  <si>
    <t>Total</t>
  </si>
  <si>
    <t>Peso (%)</t>
  </si>
  <si>
    <t xml:space="preserve"> 1 </t>
  </si>
  <si>
    <t xml:space="preserve"> 1.1 </t>
  </si>
  <si>
    <t>Próprio</t>
  </si>
  <si>
    <t xml:space="preserve"> 2 </t>
  </si>
  <si>
    <t xml:space="preserve"> 2.1 </t>
  </si>
  <si>
    <t>SINAPI</t>
  </si>
  <si>
    <t>m²</t>
  </si>
  <si>
    <t xml:space="preserve"> 3 </t>
  </si>
  <si>
    <t xml:space="preserve"> 3.1 </t>
  </si>
  <si>
    <t>M</t>
  </si>
  <si>
    <t>Total sem BDI</t>
  </si>
  <si>
    <t>Total do BDI</t>
  </si>
  <si>
    <t>Total Geral</t>
  </si>
  <si>
    <t>Material</t>
  </si>
  <si>
    <t/>
  </si>
  <si>
    <t>Tipo</t>
  </si>
  <si>
    <t>Total Por Etapa</t>
  </si>
  <si>
    <t>Cronograma Físico e Financeiro</t>
  </si>
  <si>
    <t>PROJETO DE ENGENHARIA</t>
  </si>
  <si>
    <t xml:space="preserve">_______________________________________________________________
</t>
  </si>
  <si>
    <t>Tiago Rosso Urbano</t>
  </si>
  <si>
    <t>CREA-SC: 126.160-6</t>
  </si>
  <si>
    <t>Engenheiro Civil</t>
  </si>
  <si>
    <t>Composição</t>
  </si>
  <si>
    <t>Composição Auxiliar</t>
  </si>
  <si>
    <t>SEDI - SERVIÇOS DIVERSOS</t>
  </si>
  <si>
    <t>MO sem LS =&gt;</t>
  </si>
  <si>
    <t>LS =&gt;</t>
  </si>
  <si>
    <t>MO com LS =&gt;</t>
  </si>
  <si>
    <t>Valor do BDI =&gt;</t>
  </si>
  <si>
    <t>Valor com BDI =&gt;</t>
  </si>
  <si>
    <t xml:space="preserve"> 88316 </t>
  </si>
  <si>
    <t>SERVENTE COM ENCARGOS COMPLEMENTARES</t>
  </si>
  <si>
    <t>H</t>
  </si>
  <si>
    <t>Insumo</t>
  </si>
  <si>
    <t>Composições Próprias</t>
  </si>
  <si>
    <t>Valor  Unit</t>
  </si>
  <si>
    <t>Peso Acumulado (%)</t>
  </si>
  <si>
    <t>100,00</t>
  </si>
  <si>
    <t>Curva ABC de Serviços</t>
  </si>
  <si>
    <t>Proponente</t>
  </si>
  <si>
    <t>.</t>
  </si>
  <si>
    <t>Empreendimento</t>
  </si>
  <si>
    <t>Localização</t>
  </si>
  <si>
    <t>VERSÃO 1.14 (Abril/2014)</t>
  </si>
  <si>
    <t>TIPO DE OBRA</t>
  </si>
  <si>
    <t>Construção de Edifícios</t>
  </si>
  <si>
    <t>Construção de Rodovias e Ferrovias</t>
  </si>
  <si>
    <t>Construção de Redes de Abastecimento de Água, Coleta de Esgoto e Construções Correlatas</t>
  </si>
  <si>
    <t>Construção e Manutenção de Estações e Redes de Distribuição de Energia Elétrica</t>
  </si>
  <si>
    <t>ITEM</t>
  </si>
  <si>
    <t>DESCRIÇÃO ANALÍTICA</t>
  </si>
  <si>
    <t>SIGLAS</t>
  </si>
  <si>
    <t>PERCENTUAL</t>
  </si>
  <si>
    <t>SITUAÇÃO</t>
  </si>
  <si>
    <t>PERCENTUAIS MÍNIMOS E MÁXIMOS POR ÍTEM</t>
  </si>
  <si>
    <t>Obras Portuárias, Marítimas e Fluviais</t>
  </si>
  <si>
    <t>ADMINISTRAÇÃO CENTRAL</t>
  </si>
  <si>
    <t>AC</t>
  </si>
  <si>
    <t>Fornecimento de Materiais e Equipamentos</t>
  </si>
  <si>
    <t>SEGURO E GARANTIA</t>
  </si>
  <si>
    <t>S + G</t>
  </si>
  <si>
    <t>minimos</t>
  </si>
  <si>
    <t>RISCO</t>
  </si>
  <si>
    <t>R</t>
  </si>
  <si>
    <t>DESPESAS FINANCEIRAS</t>
  </si>
  <si>
    <t>DF</t>
  </si>
  <si>
    <t>LUCRO</t>
  </si>
  <si>
    <t>L</t>
  </si>
  <si>
    <t>TAXA REPRESENTATIVA DE TRIBUTOS</t>
  </si>
  <si>
    <t>I = PIS+COFINS+ISS+CPRB</t>
  </si>
  <si>
    <t>6.1</t>
  </si>
  <si>
    <t>PIS</t>
  </si>
  <si>
    <t>%</t>
  </si>
  <si>
    <t>Alíquota ISS:</t>
  </si>
  <si>
    <t>Base de cálculo:</t>
  </si>
  <si>
    <t>6.2</t>
  </si>
  <si>
    <t>COFINS</t>
  </si>
  <si>
    <t>maximos</t>
  </si>
  <si>
    <t>6.3</t>
  </si>
  <si>
    <t>CONTRIBUIÇÃO PREVIDENCIÁRIA SOBRE A RECEITA BRUTA</t>
  </si>
  <si>
    <t>CPRB</t>
  </si>
  <si>
    <t>6.4</t>
  </si>
  <si>
    <t>ISS</t>
  </si>
  <si>
    <t>LIMITE CONFORME ACÓRDÃO TCU 2.622/2013</t>
  </si>
  <si>
    <t>Composição do BDI para obras com mão-de-obra desonerada</t>
  </si>
  <si>
    <t>Fórmula - Acórdão TCU 2.622/2013:</t>
  </si>
  <si>
    <t>Composição do BDI para obras com mão-de-obra onerada</t>
  </si>
  <si>
    <t>BDI</t>
  </si>
  <si>
    <t>de 20,34% a 25,00%</t>
  </si>
  <si>
    <t>Justificativas e Observações:</t>
  </si>
  <si>
    <t>de 19,60% a 24,23%</t>
  </si>
  <si>
    <t>de 20,76% a 26,44%</t>
  </si>
  <si>
    <t>de 24,00% a 27,86%</t>
  </si>
  <si>
    <t>de 22,80% a 30,95%</t>
  </si>
  <si>
    <t>de 11,10% a 16,80%</t>
  </si>
  <si>
    <t>LIMITES DE BDI</t>
  </si>
  <si>
    <t>Obs¹: Para pagamento de material em canteiro, quando possível nos programas do Gestor, o BDI de Materiais deve ser limitado a 12,00%.</t>
  </si>
  <si>
    <t>1= abaixo</t>
  </si>
  <si>
    <t>2= dentro</t>
  </si>
  <si>
    <t>3= acima</t>
  </si>
  <si>
    <t>real</t>
  </si>
  <si>
    <t>OK</t>
  </si>
  <si>
    <t>final</t>
  </si>
  <si>
    <t>Data</t>
  </si>
  <si>
    <t>Percentual do BDI inferior ao limite estipulado pelo Acórdão TCU 2.622/2013.</t>
  </si>
  <si>
    <t>2= final abaixo</t>
  </si>
  <si>
    <t>Percentual do BDI quando calculado sem desoneração é inferior ao limite estipulado pelo Acórdão TCU 2.622/2013.</t>
  </si>
  <si>
    <t>3= final dentro real abaixo</t>
  </si>
  <si>
    <t>OK!</t>
  </si>
  <si>
    <t>4= final dentro real dentro</t>
  </si>
  <si>
    <t>OK! Percentual do BDI quando calculado sem desoneração atende ao limite estipulado pelo Acórdão TCU 2.622/2013.</t>
  </si>
  <si>
    <t>5= final acima real dentro</t>
  </si>
  <si>
    <t>Responsável Técnico pela Composição do BDI</t>
  </si>
  <si>
    <t>Percentual do BDI superior ao limite estipulado pelo Acórdão TCU 2.622/2013.</t>
  </si>
  <si>
    <t>6= final acima real acima</t>
  </si>
  <si>
    <t xml:space="preserve">Nome: </t>
  </si>
  <si>
    <t>Registro:</t>
  </si>
  <si>
    <t>CREA - SC 126.160-6</t>
  </si>
  <si>
    <t>ART/RRT:</t>
  </si>
  <si>
    <t>Agente Promotor</t>
  </si>
  <si>
    <t xml:space="preserve"> </t>
  </si>
  <si>
    <t>UN</t>
  </si>
  <si>
    <t>m³</t>
  </si>
  <si>
    <t xml:space="preserve"> 4 </t>
  </si>
  <si>
    <t xml:space="preserve"> 4.1 </t>
  </si>
  <si>
    <t>un</t>
  </si>
  <si>
    <t>1,0</t>
  </si>
  <si>
    <t>FUES - FUNDAÇÕES E ESTRUTURAS</t>
  </si>
  <si>
    <t>CHOR - CUSTOS HORÁRIOS DE MÁQUINAS E EQUIPAMENTOS</t>
  </si>
  <si>
    <t>CHP</t>
  </si>
  <si>
    <t xml:space="preserve"> 88309 </t>
  </si>
  <si>
    <t>PEDREIRO COM ENCARGOS COMPLEMENTARES</t>
  </si>
  <si>
    <t>Bancos:</t>
  </si>
  <si>
    <t xml:space="preserve"> 2.2 </t>
  </si>
  <si>
    <t xml:space="preserve"> 5 </t>
  </si>
  <si>
    <t xml:space="preserve"> 5.1 </t>
  </si>
  <si>
    <t xml:space="preserve"> 4.2 </t>
  </si>
  <si>
    <t xml:space="preserve"> 3.2 </t>
  </si>
  <si>
    <t>5,0</t>
  </si>
  <si>
    <t>CANT - CANTEIRO DE OBRAS</t>
  </si>
  <si>
    <t>99,99</t>
  </si>
  <si>
    <t>0,01</t>
  </si>
  <si>
    <t>0,06</t>
  </si>
  <si>
    <t>KG</t>
  </si>
  <si>
    <t xml:space="preserve"> 7 </t>
  </si>
  <si>
    <t xml:space="preserve"> 7.1 </t>
  </si>
  <si>
    <t xml:space="preserve"> 97083 </t>
  </si>
  <si>
    <t>COMPACTAÇÃO MECÂNICA DE SOLO PARA EXECUÇÃO DE RADIER, PISO DE CONCRETO OU LAJE SOBRE SOLO, COM COMPACTADOR DE SOLOS A PERCUSSÃO. AF_09/2021</t>
  </si>
  <si>
    <t xml:space="preserve"> 7.2 </t>
  </si>
  <si>
    <t xml:space="preserve"> 100324 </t>
  </si>
  <si>
    <t xml:space="preserve"> 8 </t>
  </si>
  <si>
    <t xml:space="preserve"> 8.1 </t>
  </si>
  <si>
    <t xml:space="preserve"> 91924 </t>
  </si>
  <si>
    <t xml:space="preserve"> 91926 </t>
  </si>
  <si>
    <t xml:space="preserve"> 91953 </t>
  </si>
  <si>
    <t>PARE - PAREDES/PAINEIS</t>
  </si>
  <si>
    <t>REVE - REVESTIMENTO E TRATAMENTO DE SUPERFÍCIES</t>
  </si>
  <si>
    <t>PISO - PISOS</t>
  </si>
  <si>
    <t>PINT - PINTURAS</t>
  </si>
  <si>
    <t>ESQV - ESQUADRIAS/FERRAGENS/VIDROS</t>
  </si>
  <si>
    <t>INEL - INSTALAÇÃO ELÉTRICA/ELETRIFICAÇÃO E ILUMINAÇÃO EXTERNA</t>
  </si>
  <si>
    <t>4,0</t>
  </si>
  <si>
    <t>0,18</t>
  </si>
  <si>
    <t>0,14</t>
  </si>
  <si>
    <t>MOVT - MOVIMENTO DE TERRA</t>
  </si>
  <si>
    <t>0,11</t>
  </si>
  <si>
    <t>0,08</t>
  </si>
  <si>
    <t>0,05</t>
  </si>
  <si>
    <t>0,03</t>
  </si>
  <si>
    <t>CHI</t>
  </si>
  <si>
    <t xml:space="preserve"> 88262 </t>
  </si>
  <si>
    <t>CARPINTEIRO DE FORMAS COM ENCARGOS COMPLEMENTARES</t>
  </si>
  <si>
    <t>TRAN - TRANSPORTES, CARGAS E DESCARGAS</t>
  </si>
  <si>
    <t>M3XKM</t>
  </si>
  <si>
    <t xml:space="preserve"> 90586 </t>
  </si>
  <si>
    <t>VIBRADOR DE IMERSÃO, DIÂMETRO DE PONTEIRA 45MM, MOTOR ELÉTRICO TRIFÁSICO POTÊNCIA DE 2 CV - CHP DIURNO. AF_06/2015</t>
  </si>
  <si>
    <t xml:space="preserve"> 90587 </t>
  </si>
  <si>
    <t>VIBRADOR DE IMERSÃO, DIÂMETRO DE PONTEIRA 45MM, MOTOR ELÉTRICO TRIFÁSICO POTÊNCIA DE 2 CV - CHI DIURNO. AF_06/2015</t>
  </si>
  <si>
    <t xml:space="preserve"> 88248 </t>
  </si>
  <si>
    <t>AUXILIAR DE ENCANADOR OU BOMBEIRO HIDRÁULICO COM ENCARGOS COMPLEMENTARES</t>
  </si>
  <si>
    <t xml:space="preserve"> 5.2 </t>
  </si>
  <si>
    <t>INTERRUPTOR SIMPLES (1 MÓDULO), 10A/250V, INCLUINDO SUPORTE E PLACA - FORNECIMENTO E INSTALAÇÃO. AF_03/2023</t>
  </si>
  <si>
    <t>0,30</t>
  </si>
  <si>
    <t xml:space="preserve"> 1.3 </t>
  </si>
  <si>
    <t>0,15</t>
  </si>
  <si>
    <t xml:space="preserve"> 00038400 </t>
  </si>
  <si>
    <t>VASSOURA 40 CM COM CABO</t>
  </si>
  <si>
    <t>Composições Auxiliares</t>
  </si>
  <si>
    <t xml:space="preserve"> 5.3 </t>
  </si>
  <si>
    <t xml:space="preserve"> 5.4 </t>
  </si>
  <si>
    <t>LASTRO COM MATERIAL GRANULAR (PEDRA BRITADA N.1 E PEDRA BRITADA N.2), APLICADO EM PISOS OU LAJES SOBRE SOLO, ESPESSURA DE *10 CM*. AF_01/2024</t>
  </si>
  <si>
    <t xml:space="preserve"> COMP-786 </t>
  </si>
  <si>
    <t>LIMPEZA GERAL DA OBRA</t>
  </si>
  <si>
    <t>0,38</t>
  </si>
  <si>
    <t>URBA - URBANIZAÇÃO</t>
  </si>
  <si>
    <t xml:space="preserve"> 100719 </t>
  </si>
  <si>
    <t>PINTURA COM TINTA ALQUÍDICA DE FUNDO (TIPO ZARCÃO) PULVERIZADA SOBRE PERFIL METÁLICO EXECUTADO EM FÁBRICA (POR DEMÃO). AF_01/2020_PE</t>
  </si>
  <si>
    <t xml:space="preserve"> 100739 </t>
  </si>
  <si>
    <t>PINTURA COM TINTA ALQUÍDICA DE ACABAMENTO (ESMALTE SINTÉTICO ACETINADO) PULVERIZADA SOBRE PERFIL METÁLICO EXECUTADO EM FÁBRICA (POR DEMÃO). AF_01/2020_PE</t>
  </si>
  <si>
    <t>PAVI - PAVIMENTAÇÃO</t>
  </si>
  <si>
    <t xml:space="preserve"> 00004517 </t>
  </si>
  <si>
    <t>SARRAFO *2,5 X 7,5* CM EM PINUS, MISTA OU EQUIVALENTE DA REGIAO - BRUTA</t>
  </si>
  <si>
    <t xml:space="preserve"> 00044329 </t>
  </si>
  <si>
    <t>DETERGENTE NEUTRO USO GERAL, CONCENTRADO</t>
  </si>
  <si>
    <t xml:space="preserve"> 1.2 </t>
  </si>
  <si>
    <t xml:space="preserve"> 2.3 </t>
  </si>
  <si>
    <t xml:space="preserve"> 2.4 </t>
  </si>
  <si>
    <t xml:space="preserve"> 4.3 </t>
  </si>
  <si>
    <t xml:space="preserve"> 91937 </t>
  </si>
  <si>
    <t>CAIXA OCTOGONAL 3" X 3", PVC, INSTALADA EM LAJE - FORNECIMENTO E INSTALAÇÃO. AF_03/2023</t>
  </si>
  <si>
    <t xml:space="preserve"> 86879 </t>
  </si>
  <si>
    <t xml:space="preserve"> 89798 </t>
  </si>
  <si>
    <t>TUBO PVC, SERIE NORMAL, ESGOTO PREDIAL, DN 50 MM, FORNECIDO E INSTALADO EM PRUMADA DE ESGOTO SANITÁRIO OU VENTILAÇÃO. AF_08/2022</t>
  </si>
  <si>
    <t xml:space="preserve"> 100849 </t>
  </si>
  <si>
    <t>ASSENTO SANITÁRIO CONVENCIONAL - FORNECIMENTO E INSTALACAO. AF_01/2020</t>
  </si>
  <si>
    <t xml:space="preserve"> 00006140 </t>
  </si>
  <si>
    <t xml:space="preserve"> 86884 </t>
  </si>
  <si>
    <t xml:space="preserve"> 00037401 </t>
  </si>
  <si>
    <t>TOALHEIRO PLASTICO TIPO DISPENSER PARA PAPEL TOALHA INTERFOLHADO</t>
  </si>
  <si>
    <t xml:space="preserve"> 00037400 </t>
  </si>
  <si>
    <t>PAPELEIRA PLASTICA TIPO DISPENSER PARA PAPEL HIGIENICO ROLAO</t>
  </si>
  <si>
    <t xml:space="preserve"> 95547 </t>
  </si>
  <si>
    <t>SABONETEIRA PLASTICA TIPO DISPENSER PARA SABONETE LIQUIDO COM RESERVATORIO 800 A 1500 ML, INCLUSO FIXAÇÃO. AF_01/2020</t>
  </si>
  <si>
    <t xml:space="preserve"> 100866 </t>
  </si>
  <si>
    <t xml:space="preserve"> 100868 </t>
  </si>
  <si>
    <t>BARRA DE APOIO RETA, EM ACO INOX POLIDO, COMPRIMENTO 80 CM,  FIXADA NA PAREDE - FORNECIMENTO E INSTALAÇÃO. AF_01/2020</t>
  </si>
  <si>
    <t xml:space="preserve"> 86904 </t>
  </si>
  <si>
    <t>LAVATÓRIO LOUÇA BRANCA SUSPENSO, 29,5 X 39CM OU EQUIVALENTE, PADRÃO POPULAR - FORNECIMENTO E INSTALAÇÃO. AF_01/2020</t>
  </si>
  <si>
    <t xml:space="preserve"> 104658 </t>
  </si>
  <si>
    <t>ASTU - ASSENTAMENTO DE TUBOS E PECAS</t>
  </si>
  <si>
    <t>2,0</t>
  </si>
  <si>
    <t>INHI - INSTALAÇÕES HIDROS SANITÁRIAS</t>
  </si>
  <si>
    <t>0,23</t>
  </si>
  <si>
    <t>0,22</t>
  </si>
  <si>
    <t>0,16</t>
  </si>
  <si>
    <t>0,13</t>
  </si>
  <si>
    <t>0,07</t>
  </si>
  <si>
    <t xml:space="preserve"> 88315 </t>
  </si>
  <si>
    <t>SERRALHEIRO COM ENCARGOS COMPLEMENTARES</t>
  </si>
  <si>
    <t xml:space="preserve"> 88267 </t>
  </si>
  <si>
    <t>ENCANADOR OU BOMBEIRO HIDRÁULICO COM ENCARGOS COMPLEMENTARES</t>
  </si>
  <si>
    <t xml:space="preserve"> 2.5 </t>
  </si>
  <si>
    <t xml:space="preserve"> 4.4 </t>
  </si>
  <si>
    <t xml:space="preserve"> 4.5 </t>
  </si>
  <si>
    <t xml:space="preserve"> 7.1.1 </t>
  </si>
  <si>
    <t xml:space="preserve"> 7.1.2 </t>
  </si>
  <si>
    <t xml:space="preserve"> 7.2.1 </t>
  </si>
  <si>
    <t xml:space="preserve"> 7.2.2 </t>
  </si>
  <si>
    <t xml:space="preserve"> 7.2.3 </t>
  </si>
  <si>
    <t xml:space="preserve"> 89802 </t>
  </si>
  <si>
    <t>JOELHO 45 GRAUS, PVC, SERIE NORMAL, ESGOTO PREDIAL, DN 50 MM, JUNTA ELÁSTICA, FORNECIDO E INSTALADO EM PRUMADA DE ESGOTO SANITÁRIO OU VENTILAÇÃO. AF_08/2022</t>
  </si>
  <si>
    <t xml:space="preserve"> COMP-865 </t>
  </si>
  <si>
    <t>BOLSA DE LIGACAO EM PVC FLEXIVEL PARA VASO SANITARIO 40 MM (1 1/2")</t>
  </si>
  <si>
    <t xml:space="preserve"> COMP-860 </t>
  </si>
  <si>
    <t>TOALHEIRO PLASTICO TIPO DISPENSER PARA PAPEL TOALHA INTERFOLHADO, INCLUSO FIXAÇÃO. AF_01/2020</t>
  </si>
  <si>
    <t xml:space="preserve"> COMP-861 </t>
  </si>
  <si>
    <t>PAPELEIRA PLASTICA TIPO DISPENSER PARA PAPEL HIGIENICO ROLAO, INCLUSO FIXAÇÃO. AF_01/2020</t>
  </si>
  <si>
    <t>PISO PODOTÁTIL DE ALERTA OU DIRECIONAL, DE CONCRETO, ASSENTADO SOBRE ARGAMASSA. AF_03/2024</t>
  </si>
  <si>
    <t>0,25</t>
  </si>
  <si>
    <t>9,79</t>
  </si>
  <si>
    <t xml:space="preserve"> 90776 </t>
  </si>
  <si>
    <t>ENCARREGADO GERAL COM ENCARGOS COMPLEMENTARES</t>
  </si>
  <si>
    <t>ENGENHEIRO CIVIL DE OBRA JUNIOR COM ENCARGOS COMPLEMENTARES</t>
  </si>
  <si>
    <t>VÁLVULA EM PLÁSTICO 1" PARA PIA, TANQUE OU LAVATÓRIO, COM OU SEM LADRÃO - FORNECIMENTO E INSTALAÇÃO. AF_01/2020</t>
  </si>
  <si>
    <t>ENGATE FLEXÍVEL EM PLÁSTICO BRANCO, 1/2" X 30CM - FORNECIMENTO E INSTALAÇÃO. AF_01/2020</t>
  </si>
  <si>
    <t xml:space="preserve"> 00004351 </t>
  </si>
  <si>
    <t>PARAFUSO NIQUELADO 3 1/2" COM ACABAMENTO CROMADO PARA FIXAR PECA SANITARIA, INCLUI PORCA CEGA, ARRUELA E BUCHA DE NYLON TAMANHO S-8</t>
  </si>
  <si>
    <t xml:space="preserve"> 91173 </t>
  </si>
  <si>
    <t>FIXAÇÃO DE TUBOS VERTICAIS DE PVC ÁGUA, PVC ESGOTO, PVC ÁGUA PLUVIAL, CPVC, PPR, COBRE OU AÇO, DIÂMETROS MENORES OU IGUAIS A 40 MM, COM ABRAÇADEIRA METÁLICA RÍGIDA TIPO U PERFIL 1 1/4", FIXADA EM PERFILADO EM PAREDE. AF_09/2023_PS</t>
  </si>
  <si>
    <t>CABO DE COBRE FLEXÍVEL ISOLADO, 1,5 MM², ANTI-CHAMA 450/750 V, PARA CIRCUITOS TERMINAIS - FORNECIMENTO E INSTALAÇÃO. AF_03/2023</t>
  </si>
  <si>
    <t>CABO DE COBRE FLEXÍVEL ISOLADO, 2,5 MM², ANTI-CHAMA 450/750 V, PARA CIRCUITOS TERMINAIS - FORNECIMENTO E INSTALAÇÃO. AF_03/2023</t>
  </si>
  <si>
    <t xml:space="preserve"> 92000 </t>
  </si>
  <si>
    <t>TOMADA BAIXA DE EMBUTIR (1 MÓDULO), 2P+T 10 A, INCLUINDO SUPORTE E PLACA - FORNECIMENTO E INSTALAÇÃO. AF_03/2023</t>
  </si>
  <si>
    <t>CJ</t>
  </si>
  <si>
    <t xml:space="preserve"> 00003146 </t>
  </si>
  <si>
    <t>FITA VEDA ROSCA EM ROLOS DE 18 MM X 10 M (L X C)</t>
  </si>
  <si>
    <t xml:space="preserve"> 00036796 </t>
  </si>
  <si>
    <t>TORNEIRA METALICA CROMADA DE MESA, PARA LAVATORIO, TEMPORIZADA PRESSAO FECHAMENTO AUTOMATICO, BICA BAIXA</t>
  </si>
  <si>
    <t xml:space="preserve"> 00010775 </t>
  </si>
  <si>
    <t>LOCACAO DE CONTAINER 2,30 X 6,00 M, ALT. 2,50 M, COM 1 SANITARIO, PARA ESCRITORIO, COMPLETO, SEM DIVISORIAS INTERNAS (NAO INCLUI MOBILIZACAO/DESMOBILIZACAO)</t>
  </si>
  <si>
    <t>MES</t>
  </si>
  <si>
    <t>M²</t>
  </si>
  <si>
    <t xml:space="preserve"> 87399 </t>
  </si>
  <si>
    <t>Equipamento</t>
  </si>
  <si>
    <t>0,78</t>
  </si>
  <si>
    <t>2,52</t>
  </si>
  <si>
    <t>5,04</t>
  </si>
  <si>
    <t>10,0</t>
  </si>
  <si>
    <t xml:space="preserve"> 88261 </t>
  </si>
  <si>
    <t>CARPINTEIRO DE ESQUADRIA COM ENCARGOS COMPLEMENTARES</t>
  </si>
  <si>
    <t xml:space="preserve"> 88310 </t>
  </si>
  <si>
    <t>PINTOR COM ENCARGOS COMPLEMENTARES</t>
  </si>
  <si>
    <t xml:space="preserve"> 88251 </t>
  </si>
  <si>
    <t>AUXILIAR DE SERRALHEIRO COM ENCARGOS COMPLEMENTARES</t>
  </si>
  <si>
    <t xml:space="preserve"> 91855 </t>
  </si>
  <si>
    <t>ELETRODUTO FLEXÍVEL CORRUGADO REFORÇADO, PVC, DN 25 MM (3/4"), PARA CIRCUITOS TERMINAIS, INSTALADO EM PAREDE - FORNECIMENTO E INSTALAÇÃO. AF_03/2023</t>
  </si>
  <si>
    <t xml:space="preserve"> 91940 </t>
  </si>
  <si>
    <t>CAIXA RETANGULAR 4" X 2" MÉDIA (1,30 M DO PISO), PVC, INSTALADA EM PAREDE - FORNECIMENTO E INSTALAÇÃO. AF_03/2023</t>
  </si>
  <si>
    <t xml:space="preserve"> 104353 </t>
  </si>
  <si>
    <t>JUNÇÃO DE REDUÇÃO INVERTIDA, PVC, SÉRIE NORMAL, ESGOTO PREDIAL, DN 100 X 50 MM, JUNTA ELÁSTICA, FORNECIDO E INSTALADO EM PRUMADA DE ESGOTO SANITÁRIO OU VENTILAÇÃO. AF_08/2022</t>
  </si>
  <si>
    <t xml:space="preserve"> 95282 </t>
  </si>
  <si>
    <t>DESEMPENADEIRA DE CONCRETO, PESO DE 78 KG, 4 PÁS, MOTOR A GASOLINA, POTÊNCIA 5,5 HP - CHP DIURNO. AF_05/2023</t>
  </si>
  <si>
    <t xml:space="preserve"> 00005069 </t>
  </si>
  <si>
    <t>PREGO DE ACO POLIDO COM CABECA 17 X 27 (2 1/2 X 11)</t>
  </si>
  <si>
    <t>MUNICÍPIO DE SIDERÓPOLIS</t>
  </si>
  <si>
    <t>PREFEITURA MUNICIPAL DE SIDERÓPOLIS</t>
  </si>
  <si>
    <t xml:space="preserve"> 4.6 </t>
  </si>
  <si>
    <t>BARRA DE APOIO RETA, EM ACO INOX POLIDO, COMPRIMENTO 60CM, FIXADA NA PAREDE - FORNECIMENTO E INSTALAÇÃO. AF_01/2020</t>
  </si>
  <si>
    <t>0,39</t>
  </si>
  <si>
    <t>0,32</t>
  </si>
  <si>
    <t>0,29</t>
  </si>
  <si>
    <t>0,27</t>
  </si>
  <si>
    <t>0,09</t>
  </si>
  <si>
    <t>12,64</t>
  </si>
  <si>
    <t>99,96</t>
  </si>
  <si>
    <t xml:space="preserve"> COMP-687 </t>
  </si>
  <si>
    <t>PINTURA DE PAREDE COM TINTA EPÓXI, APLICAÇÃO MANUAL, 2 DEMÃOS, INCLUSO PRIMER EPÓXI. - REFERENCIA SINAPI (102494)</t>
  </si>
  <si>
    <t>1,76</t>
  </si>
  <si>
    <t>1,28</t>
  </si>
  <si>
    <t>1,16</t>
  </si>
  <si>
    <t>0,81</t>
  </si>
  <si>
    <t>0,55</t>
  </si>
  <si>
    <t>0,37</t>
  </si>
  <si>
    <t>0,33</t>
  </si>
  <si>
    <t>0,28</t>
  </si>
  <si>
    <t>0,20</t>
  </si>
  <si>
    <t>0,12</t>
  </si>
  <si>
    <t>0,10</t>
  </si>
  <si>
    <t>99,26</t>
  </si>
  <si>
    <t>99,41</t>
  </si>
  <si>
    <t>99,48</t>
  </si>
  <si>
    <t>99,54</t>
  </si>
  <si>
    <t>99,60</t>
  </si>
  <si>
    <t>99,66</t>
  </si>
  <si>
    <t>99,72</t>
  </si>
  <si>
    <t>99,78</t>
  </si>
  <si>
    <t>99,83</t>
  </si>
  <si>
    <t>99,88</t>
  </si>
  <si>
    <t>99,93</t>
  </si>
  <si>
    <t xml:space="preserve"> 00044072 </t>
  </si>
  <si>
    <t>PRIMER EPOXI / EPOXIDICO</t>
  </si>
  <si>
    <t xml:space="preserve"> 00005330 </t>
  </si>
  <si>
    <t>DILUENTE EPOXI</t>
  </si>
  <si>
    <t xml:space="preserve"> 00007304 </t>
  </si>
  <si>
    <t>TINTA EPOXI BASE AGUA PREMIUM, BRANCA</t>
  </si>
  <si>
    <t xml:space="preserve"> 00012815 </t>
  </si>
  <si>
    <t>FITA CREPE ROLO DE 25 MM X 50 M</t>
  </si>
  <si>
    <t>SERVIÇOS PRELIMINARES</t>
  </si>
  <si>
    <t>CANTEIRO DE OBRA</t>
  </si>
  <si>
    <t>ADMINISTRAÇÃO LOCAL</t>
  </si>
  <si>
    <t>MOVIMENTAÇÃO DE TERRA</t>
  </si>
  <si>
    <t>INFRAESTRUTURA</t>
  </si>
  <si>
    <t xml:space="preserve"> 6 </t>
  </si>
  <si>
    <t>SUPERESTRUTURA</t>
  </si>
  <si>
    <t>ALVENARIA E REVESTIMENTOS</t>
  </si>
  <si>
    <t>COBERTURA</t>
  </si>
  <si>
    <t xml:space="preserve"> 9 </t>
  </si>
  <si>
    <t>PISO EDIFICAÇÃO</t>
  </si>
  <si>
    <t xml:space="preserve"> 10 </t>
  </si>
  <si>
    <t>FORRO</t>
  </si>
  <si>
    <t xml:space="preserve"> 11 </t>
  </si>
  <si>
    <t>IMPERMEABILIZAÇÃO</t>
  </si>
  <si>
    <t xml:space="preserve"> 12 </t>
  </si>
  <si>
    <t>ESQUADRIAS</t>
  </si>
  <si>
    <t xml:space="preserve"> 13 </t>
  </si>
  <si>
    <t>INSTALAÇÕES HIDROSANITÁRIAS</t>
  </si>
  <si>
    <t xml:space="preserve"> 14 </t>
  </si>
  <si>
    <t>INSTALAÇÕES DE GÁS</t>
  </si>
  <si>
    <t xml:space="preserve"> 15 </t>
  </si>
  <si>
    <t>INSTALAÇÕES ELÉTRICAS</t>
  </si>
  <si>
    <t xml:space="preserve"> 16 </t>
  </si>
  <si>
    <t>INSTALAÇÕES PREVENTIVAS CONTRA INCÊNDIO</t>
  </si>
  <si>
    <t xml:space="preserve"> 17 </t>
  </si>
  <si>
    <t>INSTALAÇÕES FOTOVOLTAÍCAS</t>
  </si>
  <si>
    <t xml:space="preserve"> 18 </t>
  </si>
  <si>
    <t>PINTURA</t>
  </si>
  <si>
    <t xml:space="preserve"> 19 </t>
  </si>
  <si>
    <t>PAVIMENTAÇÃO EXTERNA</t>
  </si>
  <si>
    <t xml:space="preserve"> 20 </t>
  </si>
  <si>
    <t>URBANIZAÇÃO</t>
  </si>
  <si>
    <t xml:space="preserve"> 21 </t>
  </si>
  <si>
    <t xml:space="preserve"> 22 </t>
  </si>
  <si>
    <t>SERVIÇOS COMPLEMENTARES</t>
  </si>
  <si>
    <t xml:space="preserve"> 23 </t>
  </si>
  <si>
    <t>LIMPEZA FINAL DA OBRA</t>
  </si>
  <si>
    <r>
      <t xml:space="preserve">PROJETO: </t>
    </r>
    <r>
      <rPr>
        <sz val="11"/>
        <color rgb="FF000000"/>
        <rFont val="Arial"/>
        <family val="2"/>
      </rPr>
      <t>Construção UBS Vila São João</t>
    </r>
    <r>
      <rPr>
        <b/>
        <sz val="11"/>
        <color rgb="FF000000"/>
        <rFont val="Arial"/>
        <family val="2"/>
      </rPr>
      <t xml:space="preserve">                                                                LOCAL: </t>
    </r>
    <r>
      <rPr>
        <sz val="11"/>
        <color rgb="FF000000"/>
        <rFont val="Arial"/>
        <family val="2"/>
      </rPr>
      <t>Rua E Bairro Vila São João, Siderópolis - SC</t>
    </r>
    <r>
      <rPr>
        <b/>
        <sz val="11"/>
        <color rgb="FF000000"/>
        <rFont val="Arial"/>
        <family val="2"/>
      </rPr>
      <t xml:space="preserve">                                                                              </t>
    </r>
  </si>
  <si>
    <t>Fevereiro</t>
  </si>
  <si>
    <t>Março</t>
  </si>
  <si>
    <t>Abril</t>
  </si>
  <si>
    <t>Maio</t>
  </si>
  <si>
    <t>Junho</t>
  </si>
  <si>
    <t>Julho</t>
  </si>
  <si>
    <t>Agosto</t>
  </si>
  <si>
    <t>Setembro</t>
  </si>
  <si>
    <t>Outubro</t>
  </si>
  <si>
    <t>Novembro</t>
  </si>
  <si>
    <r>
      <t xml:space="preserve">PROJETO: </t>
    </r>
    <r>
      <rPr>
        <sz val="11"/>
        <color rgb="FF000000"/>
        <rFont val="Arial"/>
        <family val="2"/>
      </rPr>
      <t>Construção UBS Vila São João</t>
    </r>
    <r>
      <rPr>
        <b/>
        <sz val="11"/>
        <color rgb="FF000000"/>
        <rFont val="Arial"/>
        <family val="2"/>
      </rPr>
      <t xml:space="preserve">                                                                                      LOCAL: </t>
    </r>
    <r>
      <rPr>
        <sz val="11"/>
        <color rgb="FF000000"/>
        <rFont val="Arial"/>
        <family val="2"/>
      </rPr>
      <t>Rua E Bairro Vila São João, Siderópolis - SC</t>
    </r>
    <r>
      <rPr>
        <b/>
        <sz val="11"/>
        <color rgb="FF000000"/>
        <rFont val="Arial"/>
        <family val="2"/>
      </rPr>
      <t xml:space="preserve">                                                                                  </t>
    </r>
  </si>
  <si>
    <t>SINAPI - 11/2024 - Santa Catarina | SICRO3 - 07/2024 - Santa Catarina</t>
  </si>
  <si>
    <t xml:space="preserve">
SINAPI - 11/2024 - Santa Catarina | SICRO3 - 07/2024 - Santa Catarina</t>
  </si>
  <si>
    <r>
      <t xml:space="preserve">PROJETO: </t>
    </r>
    <r>
      <rPr>
        <sz val="11"/>
        <color rgb="FF000000"/>
        <rFont val="Arial"/>
        <family val="2"/>
      </rPr>
      <t>Construção UBS Vila São João</t>
    </r>
    <r>
      <rPr>
        <b/>
        <sz val="11"/>
        <color rgb="FF000000"/>
        <rFont val="Arial"/>
        <family val="2"/>
      </rPr>
      <t xml:space="preserve">                                                                                               LOCAL: </t>
    </r>
    <r>
      <rPr>
        <sz val="11"/>
        <color rgb="FF000000"/>
        <rFont val="Arial"/>
        <family val="2"/>
      </rPr>
      <t>Rua E Bairro Vila São João, Siderópolis - SC</t>
    </r>
    <r>
      <rPr>
        <b/>
        <sz val="11"/>
        <color rgb="FF000000"/>
        <rFont val="Arial"/>
        <family val="2"/>
      </rPr>
      <t xml:space="preserve">                                                                   </t>
    </r>
  </si>
  <si>
    <r>
      <t xml:space="preserve">PROJETO: </t>
    </r>
    <r>
      <rPr>
        <sz val="11"/>
        <color rgb="FF000000"/>
        <rFont val="Arial"/>
        <family val="2"/>
      </rPr>
      <t xml:space="preserve">Construção UBS Vila São João </t>
    </r>
    <r>
      <rPr>
        <b/>
        <sz val="11"/>
        <color rgb="FF000000"/>
        <rFont val="Arial"/>
        <family val="2"/>
      </rPr>
      <t xml:space="preserve">                                                                                     LOCAL: </t>
    </r>
    <r>
      <rPr>
        <sz val="11"/>
        <color rgb="FF000000"/>
        <rFont val="Arial"/>
        <family val="2"/>
      </rPr>
      <t>Rua E Bairro Vila São João, Siderópolis - SC</t>
    </r>
    <r>
      <rPr>
        <b/>
        <sz val="11"/>
        <color rgb="FF000000"/>
        <rFont val="Arial"/>
        <family val="2"/>
      </rPr>
      <t xml:space="preserve">                                                                                   </t>
    </r>
  </si>
  <si>
    <t xml:space="preserve"> Construção UBS Vila São João </t>
  </si>
  <si>
    <t xml:space="preserve">Rua E Bairro Vila São João, Siderópolis - SC     </t>
  </si>
  <si>
    <t xml:space="preserve"> 103689 </t>
  </si>
  <si>
    <t>FORNECIMENTO E INSTALAÇÃO DE PLACA DE OBRA COM CHAPA GALVANIZADA E ESTRUTURA DE MADEIRA. AF_03/2022_PS</t>
  </si>
  <si>
    <t xml:space="preserve"> 98459 </t>
  </si>
  <si>
    <t>TAPUME COM TELHA METÁLICA. AF_03/2024</t>
  </si>
  <si>
    <t xml:space="preserve"> 99059 </t>
  </si>
  <si>
    <t>LOCAÇÃO CONVENCIONAL DE OBRA, UTILIZANDO GABARITO DE TÁBUAS CORRIDAS PONTALETADAS A CADA 2,00M -  2 UTILIZAÇÕES. AF_03/2024</t>
  </si>
  <si>
    <t xml:space="preserve"> 1.4 </t>
  </si>
  <si>
    <t xml:space="preserve"> 95635 </t>
  </si>
  <si>
    <t>KIT CAVALETE PARA MEDIÇÃO DE ÁGUA - ENTRADA PRINCIPAL, EM PVC 25 MM (3/4") - FORNECIMENTO E INSTALAÇÃO (EXCLUSIVE HIDRÔMETRO). AF_03/2024</t>
  </si>
  <si>
    <t xml:space="preserve"> 1.5 </t>
  </si>
  <si>
    <t xml:space="preserve"> 00012774 </t>
  </si>
  <si>
    <t>HIDROMETRO UNIJATO / MEDIDOR DE AGUA, DN 3/4", VAZAO MAXIMA DE 5 M3/H, PARA AGUA POTAVEL FRIA, RELOJOARIA PLANA, CLASSE B, HORIZONTAL (SEM CONEXOES)0,</t>
  </si>
  <si>
    <t xml:space="preserve"> 1.6 </t>
  </si>
  <si>
    <t xml:space="preserve"> 101505 </t>
  </si>
  <si>
    <t>ENTRADA DE ENERGIA ELÉTRICA, AÉREA, TRIFÁSICA, COM CAIXA DE SOBREPOR, CABO DE 10 MM2 E DISJUNTOR DIN 50A (NÃO INCLUSO O POSTE DE CONCRETO). AF_07/2020_PS</t>
  </si>
  <si>
    <t xml:space="preserve"> 1.7 </t>
  </si>
  <si>
    <t xml:space="preserve"> 00041205 </t>
  </si>
  <si>
    <t>POSTE DE CONCRETO ARMADO DE SECAO DUPLO T, EXTENSAO DE 11,00 M, RESISTENCIA DE 1000 DAN, TIPO B-1,5</t>
  </si>
  <si>
    <t xml:space="preserve"> COMP-961 </t>
  </si>
  <si>
    <t>EXECUÇÃO DE CENTRAL DE ARMADURA EM CANTEIRO DE OBRA, NÃO INCLUSO MOBILIÁRIO E EQUIPAMENTOS. - REFERENCIA SINAPI (93582)</t>
  </si>
  <si>
    <t xml:space="preserve"> COMP-964 </t>
  </si>
  <si>
    <t>EXECUÇÃO DE CENTRAL DE FÔRMAS, PRODUÇÃO DE ARGAMASSA OU CONCRETO EM CANTEIRO DE OBRA, NÃO INCLUSO MOBILIÁRIO E EQUIPAMENTOS. - REFERENCIA SINAPI (93583)</t>
  </si>
  <si>
    <t xml:space="preserve"> COMP-1041 </t>
  </si>
  <si>
    <t>EXECUÇÃO DE REFEITÓRIO EM CANTEIRO DE OBRA EM CHAPA DE MADEIRA COMPENSADA, NÃO INCLUSO MOBILIÁRIO E EQUIPAMENTOS. - REFERENCIA SINAPI (93210)</t>
  </si>
  <si>
    <t xml:space="preserve"> COMP-960 </t>
  </si>
  <si>
    <t>EXECUÇÃO DE ALMOXARIFADO EM CANTEIRO DE OBRA EM CHAPA DE MADEIRA COMPENSADA, INCLUSO PRATELEIRAS. - REFERENCIA SINAPI (93208)</t>
  </si>
  <si>
    <t xml:space="preserve"> 2.6 </t>
  </si>
  <si>
    <t xml:space="preserve"> 00010527 </t>
  </si>
  <si>
    <t>LOCACAO DE ANDAIME METALICO TUBULAR DE ENCAIXE, TIPO DE TORRE, CADA PAINEL COM LARGURA DE 1 ATE 1,5 M E ALTURA DE *1,00* M, INCLUINDO DIAGONAL, BARRAS DE LIGACAO, SAPATAS OU RODIZIOS E DEMAIS ITENS NECESSARIOS A MONTAGEM (NAO INCLUI INSTALACAO)</t>
  </si>
  <si>
    <t>MXMES</t>
  </si>
  <si>
    <t xml:space="preserve"> 2.7 </t>
  </si>
  <si>
    <t xml:space="preserve"> 97064 </t>
  </si>
  <si>
    <t>MONTAGEM E DESMONTAGEM DE ANDAIME TUBULAR TIPO "TORRE" (EXCLUSIVE ANDAIME E LIMPEZA). AF_03/2024</t>
  </si>
  <si>
    <t xml:space="preserve"> 93565 </t>
  </si>
  <si>
    <t xml:space="preserve"> 93572 </t>
  </si>
  <si>
    <t>ENCARREGADO GERAL DE OBRAS COM ENCARGOS COMPLEMENTARES</t>
  </si>
  <si>
    <t xml:space="preserve"> 5502135 </t>
  </si>
  <si>
    <t>SICRO3</t>
  </si>
  <si>
    <t>Escavação, carga e transporte de material de 1ª categoria - DMT de 50 a 200 m - caminho de serviço em revestimento primário - com escavadeira e caminhão basculante de 14 m³</t>
  </si>
  <si>
    <t xml:space="preserve"> 5502978 </t>
  </si>
  <si>
    <t>Compactação de aterros a 100% do Proctor normal</t>
  </si>
  <si>
    <t xml:space="preserve"> COMP-1029 </t>
  </si>
  <si>
    <t>Regularização de bota-fora com espalhamento - Referência SICRO (4413984)</t>
  </si>
  <si>
    <t xml:space="preserve"> 5914389 </t>
  </si>
  <si>
    <t>Transporte com caminhão basculante de 10 m³ - rodovia pavimentada - Bota-fora - DMT = 4,0 km - d = 1,875 t/m³</t>
  </si>
  <si>
    <t>tkm</t>
  </si>
  <si>
    <t xml:space="preserve"> 00000368 </t>
  </si>
  <si>
    <t>AREIA PARA ATERRO - POSTO JAZIDA/FORNECEDOR (RETIRADO NA JAZIDA, SEM TRANSPORTE)</t>
  </si>
  <si>
    <t>Transporte com caminhão basculante de 10 m³ - rodovia pavimentada - solo arenoso - DMT = 27,70 - d= 1,5 t/m³</t>
  </si>
  <si>
    <t>ESTACAS</t>
  </si>
  <si>
    <t xml:space="preserve"> 5.1.1 </t>
  </si>
  <si>
    <t xml:space="preserve"> COMP-107 </t>
  </si>
  <si>
    <t>ESTACA HÉLICE CONTÍNUA, DIÂMETRO DE 30 CM, INCLUSO CONCRETO FCK=30MPA (EXCLUSIVE ARMADURA, MOBILIZAÇÃO, DESMOBILIZAÇÃO E BOMBEAMENTO). AF_12/2019</t>
  </si>
  <si>
    <t xml:space="preserve"> 5.1.2 </t>
  </si>
  <si>
    <t xml:space="preserve"> 95584 </t>
  </si>
  <si>
    <t>MONTAGEM DE ARMADURA TRANSVERSAL DE ESTACAS DE SEÇÃO CIRCULAR, DIÂMETRO = 6,30 MM. AF_09/2021_PS</t>
  </si>
  <si>
    <t xml:space="preserve"> 5.1.3 </t>
  </si>
  <si>
    <t xml:space="preserve"> 95577 </t>
  </si>
  <si>
    <t>MONTAGEM DE ARMADURA DE ESTACAS, DIÂMETRO = 10,0 MM. AF_09/2021_PS</t>
  </si>
  <si>
    <t xml:space="preserve"> 5.1.4 </t>
  </si>
  <si>
    <t xml:space="preserve"> 00044535 </t>
  </si>
  <si>
    <t>SERVICO DE BOMBEAMENTO DE CONCRETO COM CONSUMO MINIMO DE 40 M3, (DISPONIBILIZACAO DE BOMBA), SEM O LANCAMENTO</t>
  </si>
  <si>
    <t xml:space="preserve"> 5.1.5 </t>
  </si>
  <si>
    <t xml:space="preserve"> 95601 </t>
  </si>
  <si>
    <t>ARRASAMENTO MECANICO DE ESTACA DE CONCRETO ARMADO, DIAMETROS DE ATÉ 40 CM. AF_05/2021</t>
  </si>
  <si>
    <t>BLOCOS DE COROAMENTO</t>
  </si>
  <si>
    <t xml:space="preserve"> 5.2.1 </t>
  </si>
  <si>
    <t xml:space="preserve"> 96521 </t>
  </si>
  <si>
    <t>ESCAVAÇÃO MECANIZADA PARA BLOCO DE COROAMENTO OU SAPATA COM RETROESCAVADEIRA (INCLUINDO ESCAVAÇÃO PARA COLOCAÇÃO DE FÔRMAS). AF_01/2024</t>
  </si>
  <si>
    <t xml:space="preserve"> 5.2.2 </t>
  </si>
  <si>
    <t xml:space="preserve"> 96619 </t>
  </si>
  <si>
    <t>LASTRO DE CONCRETO MAGRO, APLICADO EM BLOCOS DE COROAMENTO OU SAPATAS, ESPESSURA DE 5 CM. AF_01/2024</t>
  </si>
  <si>
    <t xml:space="preserve"> 5.2.3 </t>
  </si>
  <si>
    <t xml:space="preserve"> 96534 </t>
  </si>
  <si>
    <t>FABRICAÇÃO, MONTAGEM E DESMONTAGEM DE FÔRMA PARA BLOCO DE COROAMENTO, EM MADEIRA SERRADA, E=25 MM, 4 UTILIZAÇÕES. AF_01/2024</t>
  </si>
  <si>
    <t xml:space="preserve"> 5.2.4 </t>
  </si>
  <si>
    <t xml:space="preserve"> 96543 </t>
  </si>
  <si>
    <t>ARMAÇÃO DE BLOCO UTILIZANDO AÇO CA-60 DE 5 MM - MONTAGEM. AF_01/2024</t>
  </si>
  <si>
    <t xml:space="preserve"> 5.2.5 </t>
  </si>
  <si>
    <t xml:space="preserve"> 96544 </t>
  </si>
  <si>
    <t>ARMAÇÃO DE BLOCO UTILIZANDO AÇO CA-50 DE 6,3 MM - MONTAGEM. AF_01/2024</t>
  </si>
  <si>
    <t xml:space="preserve"> 5.2.6 </t>
  </si>
  <si>
    <t xml:space="preserve"> 104920 </t>
  </si>
  <si>
    <t>ARMAÇÃO DE BLOCO, SAPATA ISOLADA, VIGA BALDRAME E SAPATA CORRIDA UTILIZANDO AÇO CA-50 DE 12,5 MM - MONTAGEM. AF_01/2024</t>
  </si>
  <si>
    <t xml:space="preserve"> 5.2.7 </t>
  </si>
  <si>
    <t xml:space="preserve"> 96557 </t>
  </si>
  <si>
    <t>CONCRETAGEM DE BLOCO DE COROAMENTO OU VIGA BALDRAME, FCK 30 MPA, COM USO DE BOMBA - LANÇAMENTO, ADENSAMENTO E ACABAMENTO. AF_01/2024</t>
  </si>
  <si>
    <t xml:space="preserve"> 5.2.8 </t>
  </si>
  <si>
    <t xml:space="preserve"> 104733 </t>
  </si>
  <si>
    <t>REATERRO MECANIZADO DE VALA COM RETROESCAVADEIRA (CAPACIDADE   DA   CAÇAMBA   DA RETRO: 0,26 M³/POTÊNCIA: 88 HP), LARGURA ATÉ 0,8 M, PROFUNDIDADE ATÉ 1,5 M, COM SOLO (SEM SUBSTITUIÇÃO) DE 1ª CATEGORIA, COM PLACA VIBRATÓRIA. AF_08/2023</t>
  </si>
  <si>
    <t xml:space="preserve"> 5.2.9 </t>
  </si>
  <si>
    <t xml:space="preserve"> 100982 </t>
  </si>
  <si>
    <t>CARGA, MANOBRA E DESCARGA DE ENTULHO EM CAMINHÃO BASCULANTE 10 M³ - CARGA COM ESCAVADEIRA HIDRÁULICA  (CAÇAMBA DE 0,80 M³ / 111 HP) E DESCARGA LIVRE (UNIDADE: M3). AF_07/2020</t>
  </si>
  <si>
    <t>PILARES DE ARRANQUE</t>
  </si>
  <si>
    <t xml:space="preserve"> 5.3.1 </t>
  </si>
  <si>
    <t xml:space="preserve"> 92413 </t>
  </si>
  <si>
    <t>MONTAGEM E DESMONTAGEM DE FÔRMA DE PILARES RETANGULARES E ESTRUTURAS SIMILARES, PÉ-DIREITO SIMPLES, EM MADEIRA SERRADA, 4 UTILIZAÇÕES. AF_09/2020</t>
  </si>
  <si>
    <t xml:space="preserve"> 5.3.2 </t>
  </si>
  <si>
    <t xml:space="preserve"> 92762 </t>
  </si>
  <si>
    <t>ARMAÇÃO DE PILAR OU VIGA DE ESTRUTURA CONVENCIONAL DE CONCRETO ARMADO UTILIZANDO AÇO CA-50 DE 10,0 MM - MONTAGEM. AF_06/2022</t>
  </si>
  <si>
    <t xml:space="preserve"> 5.3.3 </t>
  </si>
  <si>
    <t xml:space="preserve"> 92763 </t>
  </si>
  <si>
    <t>ARMAÇÃO DE PILAR OU VIGA DE ESTRUTURA CONVENCIONAL DE CONCRETO ARMADO UTILIZANDO AÇO CA-50 DE 12,5 MM - MONTAGEM. AF_06/2022</t>
  </si>
  <si>
    <t xml:space="preserve"> 5.3.4 </t>
  </si>
  <si>
    <t xml:space="preserve"> 92759 </t>
  </si>
  <si>
    <t>ARMAÇÃO DE PILAR OU VIGA DE ESTRUTURA CONVENCIONAL DE CONCRETO ARMADO UTILIZANDO AÇO CA-60 DE 5,0 MM - MONTAGEM. AF_06/2022</t>
  </si>
  <si>
    <t xml:space="preserve"> 5.3.5 </t>
  </si>
  <si>
    <t xml:space="preserve"> COMP-15 </t>
  </si>
  <si>
    <t>CONCRETAGEM DE PILARES, FCK=30 MPA, COM USO DE BOMBA - LANÇAMENTO, ADENSAMENTO E ACABAMENTO.</t>
  </si>
  <si>
    <t>VIGAS DE BALDRAME</t>
  </si>
  <si>
    <t xml:space="preserve"> 5.4.1 </t>
  </si>
  <si>
    <t xml:space="preserve"> 96527 </t>
  </si>
  <si>
    <t>ESCAVAÇÃO MANUAL PARA VIGA BALDRAME OU SAPATA CORRIDA (INCLUINDO ESCAVAÇÃO PARA COLOCAÇÃO DE FÔRMAS). AF_01/2024</t>
  </si>
  <si>
    <t xml:space="preserve"> 5.4.2 </t>
  </si>
  <si>
    <t xml:space="preserve"> 96536 </t>
  </si>
  <si>
    <t>FABRICAÇÃO, MONTAGEM E DESMONTAGEM DE FÔRMA PARA VIGA BALDRAME, EM MADEIRA SERRADA, E=25 MM, 4 UTILIZAÇÕES. AF_01/2024</t>
  </si>
  <si>
    <t xml:space="preserve"> 5.4.3 </t>
  </si>
  <si>
    <t xml:space="preserve"> 104916 </t>
  </si>
  <si>
    <t>ARMAÇÃO DE SAPATA ISOLADA, VIGA BALDRAME E SAPATA CORRIDA UTILIZANDO AÇO CA-60 DE 5 MM - MONTAGEM. AF_01/2024</t>
  </si>
  <si>
    <t xml:space="preserve"> 5.4.4 </t>
  </si>
  <si>
    <t xml:space="preserve"> 104917 </t>
  </si>
  <si>
    <t>ARMAÇÃO DE SAPATA ISOLADA, VIGA BALDRAME E SAPATA CORRIDA UTILIZANDO AÇO CA-50 DE 6,3 MM - MONTAGEM. AF_01/2024</t>
  </si>
  <si>
    <t xml:space="preserve"> 5.4.5 </t>
  </si>
  <si>
    <t xml:space="preserve"> 104918 </t>
  </si>
  <si>
    <t>ARMAÇÃO DE SAPATA ISOLADA, VIGA BALDRAME E SAPATA CORRIDA UTILIZANDO AÇO CA-50 DE 8 MM - MONTAGEM. AF_01/2024</t>
  </si>
  <si>
    <t xml:space="preserve"> 5.4.6 </t>
  </si>
  <si>
    <t xml:space="preserve"> 104919 </t>
  </si>
  <si>
    <t>ARMAÇÃO DE SAPATA ISOLADA, VIGA BALDRAME E SAPATA CORRIDA UTILIZANDO AÇO CA-50 DE 10 MM - MONTAGEM. AF_01/2024</t>
  </si>
  <si>
    <t xml:space="preserve"> 5.4.7 </t>
  </si>
  <si>
    <t xml:space="preserve"> 5.4.8 </t>
  </si>
  <si>
    <t xml:space="preserve"> 6.1 </t>
  </si>
  <si>
    <t>LAJE DE PISO</t>
  </si>
  <si>
    <t xml:space="preserve"> 6.1.1 </t>
  </si>
  <si>
    <t xml:space="preserve"> COMP-115 </t>
  </si>
  <si>
    <t>LAJE PRÉ-MOLDADA UNIDIRECIONAL, BIAPOIADA, PARA PISO, ENCHIMENTO EM EPS, VIGOTA TR08645, ALTURA TOTAL DA LAJE (ENCHIMENTO+CAPA) = (8+5) - EXCLUSIVE CONCRETAGEM</t>
  </si>
  <si>
    <t xml:space="preserve"> 6.1.2 </t>
  </si>
  <si>
    <t xml:space="preserve"> 92484 </t>
  </si>
  <si>
    <t>MONTAGEM E DESMONTAGEM DE FÔRMA DE LAJE MACIÇA, PÉ-DIREITO SIMPLES, EM MADEIRA SERRADA, 2 UTILIZAÇÕES. AF_09/2020</t>
  </si>
  <si>
    <t xml:space="preserve"> 6.1.3 </t>
  </si>
  <si>
    <t xml:space="preserve"> 92768 </t>
  </si>
  <si>
    <t>ARMAÇÃO DE LAJE DE ESTRUTURA CONVENCIONAL DE CONCRETO ARMADO UTILIZANDO AÇO CA-60 DE 5,0 MM - MONTAGEM. AF_06/2022</t>
  </si>
  <si>
    <t xml:space="preserve"> 6.1.4 </t>
  </si>
  <si>
    <t xml:space="preserve"> 92769 </t>
  </si>
  <si>
    <t>ARMAÇÃO DE LAJE DE ESTRUTURA CONVENCIONAL DE CONCRETO ARMADO UTILIZANDO AÇO CA-50 DE 6,3 MM - MONTAGEM. AF_06/2022</t>
  </si>
  <si>
    <t xml:space="preserve"> 6.1.5 </t>
  </si>
  <si>
    <t xml:space="preserve"> 92771 </t>
  </si>
  <si>
    <t>ARMAÇÃO DE LAJE DE ESTRUTURA CONVENCIONAL DE CONCRETO ARMADO UTILIZANDO AÇO CA-50 DE 10,0 MM - MONTAGEM. AF_06/2022</t>
  </si>
  <si>
    <t xml:space="preserve"> 6.1.6 </t>
  </si>
  <si>
    <t xml:space="preserve"> 6.1.7 </t>
  </si>
  <si>
    <t xml:space="preserve"> 6.1.8 </t>
  </si>
  <si>
    <t xml:space="preserve"> 92770 </t>
  </si>
  <si>
    <t>ARMAÇÃO DE LAJE DE ESTRUTURA CONVENCIONAL DE CONCRETO ARMADO UTILIZANDO AÇO CA-50 DE 8,0 MM - MONTAGEM. AF_06/2022</t>
  </si>
  <si>
    <t xml:space="preserve"> 6.1.9 </t>
  </si>
  <si>
    <t xml:space="preserve"> 6.1.10 </t>
  </si>
  <si>
    <t xml:space="preserve"> COMP-113 </t>
  </si>
  <si>
    <t>CONCRETAGEM DE VIGAS E LAJES, FCK=30 MPA, PARA LAJES PREMOLDADAS COM USO DE BOMBA - LANÇAMENTO, ADENSAMENTO E ACABAMENTO. AF_02/2022</t>
  </si>
  <si>
    <t xml:space="preserve"> 6.1.11 </t>
  </si>
  <si>
    <t xml:space="preserve"> 6.2 </t>
  </si>
  <si>
    <t>PILARES</t>
  </si>
  <si>
    <t xml:space="preserve"> 6.2.1 </t>
  </si>
  <si>
    <t xml:space="preserve"> 6.2.2 </t>
  </si>
  <si>
    <t xml:space="preserve"> 6.2.3 </t>
  </si>
  <si>
    <t xml:space="preserve"> 6.2.4 </t>
  </si>
  <si>
    <t xml:space="preserve"> 6.2.5 </t>
  </si>
  <si>
    <t xml:space="preserve"> 6.3 </t>
  </si>
  <si>
    <t>VIGAS</t>
  </si>
  <si>
    <t xml:space="preserve"> 6.3.1 </t>
  </si>
  <si>
    <t xml:space="preserve"> 92448 </t>
  </si>
  <si>
    <t>MONTAGEM E DESMONTAGEM DE FÔRMA DE VIGA, ESCORAMENTO COM PONTALETE DE MADEIRA, PÉ-DIREITO SIMPLES, EM MADEIRA SERRADA, 4 UTILIZAÇÕES. AF_09/2020</t>
  </si>
  <si>
    <t xml:space="preserve"> 6.3.2 </t>
  </si>
  <si>
    <t xml:space="preserve"> 6.3.3 </t>
  </si>
  <si>
    <t xml:space="preserve"> 92760 </t>
  </si>
  <si>
    <t>ARMAÇÃO DE PILAR OU VIGA DE ESTRUTURA CONVENCIONAL DE CONCRETO ARMADO UTILIZANDO AÇO CA-50 DE 6,3 MM - MONTAGEM. AF_06/2022</t>
  </si>
  <si>
    <t xml:space="preserve"> 6.3.4 </t>
  </si>
  <si>
    <t xml:space="preserve"> 92761 </t>
  </si>
  <si>
    <t>ARMAÇÃO DE PILAR OU VIGA DE ESTRUTURA CONVENCIONAL DE CONCRETO ARMADO UTILIZANDO AÇO CA-50 DE 8,0 MM - MONTAGEM. AF_06/2022</t>
  </si>
  <si>
    <t xml:space="preserve"> 6.3.5 </t>
  </si>
  <si>
    <t xml:space="preserve"> 6.3.6 </t>
  </si>
  <si>
    <t xml:space="preserve"> 6.3.7 </t>
  </si>
  <si>
    <t xml:space="preserve"> 6.4 </t>
  </si>
  <si>
    <t>LAJE DE COBERTURA</t>
  </si>
  <si>
    <t xml:space="preserve"> 6.4.1 </t>
  </si>
  <si>
    <t>LAJE PRÉ-MOLDADA UNIDIRECIONAL, BIAPOIADA, PARA FORRO, ENCHIMENTO EM EPS, VIGOTA TR08645, ALTURA TOTAL DA LAJE (ENCHIMENTO+CAPA) = (8+5) - EXCLUSIVE CONCRETAGEM</t>
  </si>
  <si>
    <t xml:space="preserve"> 6.4.2 </t>
  </si>
  <si>
    <t xml:space="preserve"> 6.4.3 </t>
  </si>
  <si>
    <t xml:space="preserve"> 6.4.4 </t>
  </si>
  <si>
    <t xml:space="preserve"> 6.4.5 </t>
  </si>
  <si>
    <t xml:space="preserve"> 6.4.6 </t>
  </si>
  <si>
    <t xml:space="preserve"> 6.4.7 </t>
  </si>
  <si>
    <t xml:space="preserve"> 6.4.8 </t>
  </si>
  <si>
    <t xml:space="preserve"> 6.4.9 </t>
  </si>
  <si>
    <t xml:space="preserve"> 6.5 </t>
  </si>
  <si>
    <t>PILARES DE COBERTURA</t>
  </si>
  <si>
    <t xml:space="preserve"> 6.5.1 </t>
  </si>
  <si>
    <t xml:space="preserve"> 6.5.2 </t>
  </si>
  <si>
    <t xml:space="preserve"> 6.5.3 </t>
  </si>
  <si>
    <t xml:space="preserve"> 104108 </t>
  </si>
  <si>
    <t>ARMAÇÃO DE PILAR OU VIGA DE ESTRUTURA DE CONCRETO ARMADO EMBUTIDA EM ALVENARIA DE VEDAÇÃO UTILIZANDO AÇO CA-50 DE 10,0 MM - MONTAGEM. AF_06/2022</t>
  </si>
  <si>
    <t xml:space="preserve"> 6.5.4 </t>
  </si>
  <si>
    <t xml:space="preserve"> 6.5.5 </t>
  </si>
  <si>
    <t xml:space="preserve"> 6.6 </t>
  </si>
  <si>
    <t>VIGAS DE COBERTURA</t>
  </si>
  <si>
    <t xml:space="preserve"> 6.6.1 </t>
  </si>
  <si>
    <t xml:space="preserve"> 6.6.2 </t>
  </si>
  <si>
    <t xml:space="preserve"> 6.6.3 </t>
  </si>
  <si>
    <t xml:space="preserve"> 6.6.4 </t>
  </si>
  <si>
    <t xml:space="preserve"> 6.6.5 </t>
  </si>
  <si>
    <t xml:space="preserve"> 6.7 </t>
  </si>
  <si>
    <t>VERGAS E CONTRAVERGAS</t>
  </si>
  <si>
    <t xml:space="preserve"> 6.7.1 </t>
  </si>
  <si>
    <t>JANELAS</t>
  </si>
  <si>
    <t xml:space="preserve"> 6.7.1.1 </t>
  </si>
  <si>
    <t xml:space="preserve"> 105023 </t>
  </si>
  <si>
    <t>VERGA MOLDADA IN LOCO EM CONCRETO, ESPESSURA DE *15* CM. AF_03/2024</t>
  </si>
  <si>
    <t xml:space="preserve"> 6.7.1.2 </t>
  </si>
  <si>
    <t xml:space="preserve"> 105029 </t>
  </si>
  <si>
    <t>CONTRAVERGA MOLDADA IN LOCO EM CONCRETO, ESPESSURA DE *15* CM. AF_03/2024</t>
  </si>
  <si>
    <t xml:space="preserve"> 6.7.2 </t>
  </si>
  <si>
    <t>PORTAS</t>
  </si>
  <si>
    <t xml:space="preserve"> 6.7.2.1 </t>
  </si>
  <si>
    <t xml:space="preserve"> 6.8 </t>
  </si>
  <si>
    <t>ABRIGO CENTRAL DE GASES</t>
  </si>
  <si>
    <t xml:space="preserve"> 6.8.1 </t>
  </si>
  <si>
    <t xml:space="preserve"> 97086 </t>
  </si>
  <si>
    <t>FABRICAÇÃO, MONTAGEM E DESMONTAGEM DE FORMA PARA RADIER, PISO DE CONCRETO OU LAJE SOBRE SOLO, EM MADEIRA SERRADA, 4 UTILIZAÇÕES. AF_09/2021</t>
  </si>
  <si>
    <t xml:space="preserve"> 6.8.2 </t>
  </si>
  <si>
    <t xml:space="preserve"> 6.8.3 </t>
  </si>
  <si>
    <t xml:space="preserve"> 6.8.4 </t>
  </si>
  <si>
    <t xml:space="preserve"> COMP-14 </t>
  </si>
  <si>
    <t>CONCRETAGEM DE VIGAS E LAJES, FCK=30 MPA, PARA LAGES MACIÇAS OU NERVURADAS COM USO DE BOMBA - LANÇAMENTO ADENSAMENTO E ACABAMENTO.</t>
  </si>
  <si>
    <t xml:space="preserve"> 6.8.5 </t>
  </si>
  <si>
    <t xml:space="preserve"> 89470 </t>
  </si>
  <si>
    <t>ALVENARIA DE BLOCOS DE CONCRETO ESTRUTURAL 14X19X39 CM (ESPESSURA 14 CM), FBK = 4,5 MPA, UTILIZANDO COLHER DE PEDREIRO. AF_10/2022</t>
  </si>
  <si>
    <t xml:space="preserve"> 6.8.6 </t>
  </si>
  <si>
    <t xml:space="preserve"> 90278 </t>
  </si>
  <si>
    <t>GRAUTE FGK=15 MPA; TRAÇO 1:0,04:2,2:2,5 (EM MASSA SECA DE CIMENTO/CAL/AREIA GROSSA/BRITA 0) - PREPARO MECÂNICO COM BETONEIRA 400 L. AF_09/2021</t>
  </si>
  <si>
    <t xml:space="preserve"> 6.8.7 </t>
  </si>
  <si>
    <t xml:space="preserve"> 91603 </t>
  </si>
  <si>
    <t>ARMAÇÃO DO SISTEMA DE PAREDES DE CONCRETO, EXECUTADA COMO REFORÇO, VERGALHÃO DE 10,0 MM DE DIÂMETRO. AF_06/2019</t>
  </si>
  <si>
    <t xml:space="preserve"> 6.8.8 </t>
  </si>
  <si>
    <t xml:space="preserve"> 6.8.9 </t>
  </si>
  <si>
    <t xml:space="preserve"> 6.8.10 </t>
  </si>
  <si>
    <t xml:space="preserve"> 6.9 </t>
  </si>
  <si>
    <t>PROLONGAMENTO LAJE DE PISO PARA FIXAÇÃO DO BRISE</t>
  </si>
  <si>
    <t xml:space="preserve"> 6.9.1 </t>
  </si>
  <si>
    <t xml:space="preserve"> 6.9.2 </t>
  </si>
  <si>
    <t xml:space="preserve"> COMP-307 </t>
  </si>
  <si>
    <t>CONCRETAGEM DE LAJES, FCK=35 MPA, PARA LAJES MACIÇAS EXCLUSIVE SERVIÇO DE BOMBEAMENTO - LANÇAMENTO, ADENSAMENTO E ACABAMENTO</t>
  </si>
  <si>
    <t xml:space="preserve"> 6.10 </t>
  </si>
  <si>
    <t>TOTEM</t>
  </si>
  <si>
    <t xml:space="preserve"> 6.10.1 </t>
  </si>
  <si>
    <t xml:space="preserve"> 6.10.2 </t>
  </si>
  <si>
    <t xml:space="preserve"> 6.10.3 </t>
  </si>
  <si>
    <t xml:space="preserve"> 6.10.4 </t>
  </si>
  <si>
    <t xml:space="preserve"> 6.10.5 </t>
  </si>
  <si>
    <t xml:space="preserve"> 6.10.6 </t>
  </si>
  <si>
    <t xml:space="preserve"> 96523 </t>
  </si>
  <si>
    <t>ESCAVAÇÃO MANUAL PARA BLOCO DE COROAMENTO OU SAPATA (INCLUINDO ESCAVAÇÃO PARA COLOCAÇÃO DE FÔRMAS). AF_01/2024</t>
  </si>
  <si>
    <t xml:space="preserve"> 6.10.7 </t>
  </si>
  <si>
    <t xml:space="preserve"> 96531 </t>
  </si>
  <si>
    <t>FABRICAÇÃO, MONTAGEM E DESMONTAGEM DE FÔRMA PARA BLOCO DE COROAMENTO, EM MADEIRA SERRADA, E=25 MM, 2 UTILIZAÇÕES. AF_01/2024</t>
  </si>
  <si>
    <t xml:space="preserve"> 6.10.8 </t>
  </si>
  <si>
    <t xml:space="preserve"> 6.10.9 </t>
  </si>
  <si>
    <t xml:space="preserve"> 96545 </t>
  </si>
  <si>
    <t>ARMAÇÃO DE BLOCO UTILIZANDO AÇO CA-50 DE 8 MM - MONTAGEM. AF_01/2024</t>
  </si>
  <si>
    <t xml:space="preserve"> 6.10.10 </t>
  </si>
  <si>
    <t xml:space="preserve"> 96555 </t>
  </si>
  <si>
    <t>CONCRETAGEM DE BLOCO DE COROAMENTO OU VIGA BALDRAME, FCK 30 MPA, COM USO DE JERICA - LANÇAMENTO, ADENSAMENTO E ACABAMENTO. AF_01/2024</t>
  </si>
  <si>
    <t xml:space="preserve"> 6.10.11 </t>
  </si>
  <si>
    <t xml:space="preserve"> 92411 </t>
  </si>
  <si>
    <t>MONTAGEM E DESMONTAGEM DE FÔRMA DE PILARES RETANGULARES E ESTRUTURAS SIMILARES, PÉ-DIREITO SIMPLES, EM MADEIRA SERRADA, 2 UTILIZAÇÕES. AF_09/2020</t>
  </si>
  <si>
    <t xml:space="preserve"> 6.10.12 </t>
  </si>
  <si>
    <t xml:space="preserve"> 6.10.13 </t>
  </si>
  <si>
    <t xml:space="preserve"> 6.10.14 </t>
  </si>
  <si>
    <t>ALVENARIA</t>
  </si>
  <si>
    <t xml:space="preserve"> 103332 </t>
  </si>
  <si>
    <t>ALVENARIA DE VEDAÇÃO DE BLOCOS CERÂMICOS FURADOS NA HORIZONTAL DE 9X14X19 CM (ESPESSURA 9 CM) E ARGAMASSA DE ASSENTAMENTO COM PREPARO EM BETONEIRA. AF_12/2021</t>
  </si>
  <si>
    <t xml:space="preserve"> 87905 </t>
  </si>
  <si>
    <t>CHAPISCO APLICADO EM ALVENARIA (COM PRESENÇA DE VÃOS) E ESTRUTURAS DE CONCRETO DE FACHADA, COM COLHER DE PEDREIRO.  ARGAMASSA TRAÇO 1:3 COM PREPARO EM BETONEIRA 400L. AF_10/2022</t>
  </si>
  <si>
    <t xml:space="preserve"> 7.1.3 </t>
  </si>
  <si>
    <t xml:space="preserve"> 104952 </t>
  </si>
  <si>
    <t>MASSA ÚNICA, EM ARGAMASSA TRAÇO 1:2:8, PREPARO MANUAL, APLICADA MANUALMENTE EM PAREDES INTERNAS DE AMBIENTES COM ÁREA MAIOR QUE 10M², E = 17,5MM, COM TALISCAS. AF_03/2024</t>
  </si>
  <si>
    <t xml:space="preserve"> 7.1.4 </t>
  </si>
  <si>
    <t xml:space="preserve"> 87554 </t>
  </si>
  <si>
    <t>EMBOÇO, EM ARGAMASSA TRAÇO 1:2:8, PREPARO MANUAL, APLICADO MANUALMENTE EM PAREDES INTERNAS DE AMBIENTES COM ÁREA MAIOR QUE 10M², E = 10MM, COM TALISCAS. AF_03/2024</t>
  </si>
  <si>
    <t xml:space="preserve"> 7.1.5 </t>
  </si>
  <si>
    <t xml:space="preserve"> COMP-1775 </t>
  </si>
  <si>
    <t>CINTA AMARRACAO SUPERIOR 14x15cm CONCRETO 1:3:5 - (ALVENARIA BAIXA DO GUICHÊ DA FARMÁCIA(</t>
  </si>
  <si>
    <t xml:space="preserve"> 7.1.6 </t>
  </si>
  <si>
    <t xml:space="preserve"> 103338 </t>
  </si>
  <si>
    <t>ALVENARIA DE VEDAÇÃO DE BLOCOS  VAZADOS DE CONCRETO APARENTE DE 14X19X39 CM (ESPESSURA 14 CM) E ARGAMASSA DE ASSENTAMENTO COM PREPARO EM BETONEIRA. AF_12/2021</t>
  </si>
  <si>
    <t>REVESTIMENTOS</t>
  </si>
  <si>
    <t xml:space="preserve"> 87273 </t>
  </si>
  <si>
    <t>REVESTIMENTO CERÂMICO PARA PAREDES INTERNAS COM PLACAS TIPO ESMALTADA DE DIMENSÕES 33X45 CM APLICADAS NA ALTURA INTEIRA DAS PAREDES. AF_02/2023_PE</t>
  </si>
  <si>
    <t xml:space="preserve"> COMP-1590 </t>
  </si>
  <si>
    <t>BATE MACA/ CORRIMÃO EM PVC DE SOBREPOR. INCLUSIVE SUPORTE E ACESSÓRIOS DE FIXAÇÃO. FORNECIMENTO E INSTALAÇÃO - REFERENCIA SBC (110351)</t>
  </si>
  <si>
    <t xml:space="preserve"> COMP-1594 </t>
  </si>
  <si>
    <t>CANTONEIRA DE PVC PARA ACABAMENTO DE QUINAS (25x25x2mm) COR BRANCA - REFERENCIA  SETOP (ED-50720)</t>
  </si>
  <si>
    <t>m</t>
  </si>
  <si>
    <t>ESTRUTURA DA COBERTURA</t>
  </si>
  <si>
    <t xml:space="preserve"> 8.1.1 </t>
  </si>
  <si>
    <t xml:space="preserve"> 100379 </t>
  </si>
  <si>
    <t>FABRICAÇÃO E INSTALAÇÃO DE PONTALETES DE MADEIRA NÃO APARELHADA PARA TELHADOS COM ATÉ 2 ÁGUAS E COM TELHA CERÂMICA OU DE CONCRETO EM EDIFÍCIO RESIDENCIAL TÉRREO, INCLUSO TRANSPORTE VERTICAL. AF_07/2019</t>
  </si>
  <si>
    <t xml:space="preserve"> 8.1.2 </t>
  </si>
  <si>
    <t xml:space="preserve"> 92543 </t>
  </si>
  <si>
    <t>TRAMA DE MADEIRA COMPOSTA POR TERÇAS PARA TELHADOS DE ATÉ 2 ÁGUAS PARA TELHA ONDULADA DE FIBROCIMENTO, METÁLICA, PLÁSTICA OU TERMOACÚSTICA, INCLUSO TRANSPORTE VERTICAL. AF_07/2019</t>
  </si>
  <si>
    <t xml:space="preserve"> 8.2 </t>
  </si>
  <si>
    <t>TELHAMENTO</t>
  </si>
  <si>
    <t xml:space="preserve"> 8.2.1 </t>
  </si>
  <si>
    <t xml:space="preserve"> COMP-1600 </t>
  </si>
  <si>
    <t>TELHAMENTO COM TELHA DE AÇO/ALUMÍNIO ONDULADA E = 0,5 MM, COM ATÉ 2 ÁGUAS, INCLUSO IÇAMENTO.INCLUSIVE PINTURA ELETROSTÁTICA EM 1 FACE- REFERENCIA SINAPI (94213)</t>
  </si>
  <si>
    <t xml:space="preserve"> 8.3 </t>
  </si>
  <si>
    <t>CALHAS, RUFOS E ACESSÓRIOS</t>
  </si>
  <si>
    <t xml:space="preserve"> 8.3.1 </t>
  </si>
  <si>
    <t xml:space="preserve"> 94229 </t>
  </si>
  <si>
    <t>CALHA EM CHAPA DE AÇO GALVANIZADO NÚMERO 24, DESENVOLVIMENTO DE 100 CM, INCLUSO TRANSPORTE VERTICAL. AF_07/2019</t>
  </si>
  <si>
    <t xml:space="preserve"> 8.3.2 </t>
  </si>
  <si>
    <t xml:space="preserve"> 100327 </t>
  </si>
  <si>
    <t>RUFO EXTERNO/INTERNO EM CHAPA DE AÇO GALVANIZADO NÚMERO 26, CORTE DE 33 CM, INCLUSO IÇAMENTO. AF_07/2019</t>
  </si>
  <si>
    <t xml:space="preserve"> 8.3.4 </t>
  </si>
  <si>
    <t xml:space="preserve"> 101979 </t>
  </si>
  <si>
    <t>CHAPIM (RUFO CAPA) EM AÇO GALVANIZADO, CORTE 33. AF_11/2020</t>
  </si>
  <si>
    <t xml:space="preserve"> 9.1 </t>
  </si>
  <si>
    <t xml:space="preserve"> 87624 </t>
  </si>
  <si>
    <t>CONTRAPISO EM ARGAMASSA PRONTA, PREPARO MANUAL, APLICADO EM ÁREAS SECAS SOBRE LAJE, ADERIDO, ACABAMENTO NÃO REFORÇADO, ESPESSURA 2CM. AF_07/2021</t>
  </si>
  <si>
    <t xml:space="preserve"> 9.2 </t>
  </si>
  <si>
    <t xml:space="preserve"> COMP-1774 </t>
  </si>
  <si>
    <t>REVESTIMENTO CERÂMICO PARA PISO COM PLACAS TIPO PORCELANATO DE DIMENSÕES 60X60 CM APLICADA EM AMBIENTES DE ÁREA MAIOR QUE 10 M² COM REJUNTE EPOXI. REFERENCIA SINAPI (87263)</t>
  </si>
  <si>
    <t xml:space="preserve"> 9.3 </t>
  </si>
  <si>
    <t xml:space="preserve"> 88650 </t>
  </si>
  <si>
    <t>RODAPÉ CERÂMICO DE 7CM DE ALTURA COM PLACAS TIPO ESMALTADA DE DIMENSÕES 60X60CM. AF_02/2023</t>
  </si>
  <si>
    <t xml:space="preserve"> 9.4 </t>
  </si>
  <si>
    <t xml:space="preserve"> COMP-1750 </t>
  </si>
  <si>
    <t>ELEMENTO TÁTIL ALERTA PVC PARAFUSADO VERMELHO (ELEMENTO SOLTO). INCLUSIVE GABARITO E BUCHA - REFERENCIA SBC (202104)</t>
  </si>
  <si>
    <t xml:space="preserve"> 9.5 </t>
  </si>
  <si>
    <t xml:space="preserve"> COMP-1751 </t>
  </si>
  <si>
    <t>ELEMENTO TÁTIL DIRECIONAL PVC PARAFUSADO VERMELHO (ELEMENTO SOLTO). INCLUSIVE GABARITO E BUCHA - REFERENCIA SBC (202104)</t>
  </si>
  <si>
    <t xml:space="preserve"> 10.1 </t>
  </si>
  <si>
    <t xml:space="preserve"> 96114 </t>
  </si>
  <si>
    <t>FORRO EM DRYWALL, PARA AMBIENTES COMERCIAIS, INCLUSIVE ESTRUTURA BIRECIONAL DE FIXAÇÃO. AF_08/2023_PS</t>
  </si>
  <si>
    <t xml:space="preserve"> 10.2 </t>
  </si>
  <si>
    <t xml:space="preserve"> 88496 </t>
  </si>
  <si>
    <t>EMASSAMENTO COM MASSA LÁTEX, APLICAÇÃO EM TETO, DUAS DEMÃOS, LIXAMENTO MANUAL. AF_04/2023</t>
  </si>
  <si>
    <t xml:space="preserve"> 10.3 </t>
  </si>
  <si>
    <t xml:space="preserve"> 88484 </t>
  </si>
  <si>
    <t>FUNDO SELADOR ACRÍLICO, APLICAÇÃO MANUAL EM TETO, UMA DEMÃO. AF_04/2023</t>
  </si>
  <si>
    <t xml:space="preserve"> 10.4 </t>
  </si>
  <si>
    <t xml:space="preserve"> 88488 </t>
  </si>
  <si>
    <t>PINTURA LÁTEX ACRÍLICA PREMIUM, APLICAÇÃO MANUAL EM TETO, DUAS DEMÃOS. AF_04/2023</t>
  </si>
  <si>
    <t xml:space="preserve"> 11.1 </t>
  </si>
  <si>
    <t xml:space="preserve"> 98557 </t>
  </si>
  <si>
    <t>IMPERMEABILIZAÇÃO DE SUPERFÍCIE COM EMULSÃO ASFÁLTICA, 2 DEMÃOS. AF_09/2023</t>
  </si>
  <si>
    <t xml:space="preserve"> 11.2 </t>
  </si>
  <si>
    <t xml:space="preserve"> 98547 </t>
  </si>
  <si>
    <t>IMPERMEABILIZAÇÃO DE SUPERFÍCIE COM MANTA ASFÁLTICA, DUAS CAMADAS, INCLUSIVE APLICAÇÃO DE PRIMER ASFÁLTICO, E=3MM E E=4MM. AF_09/2023</t>
  </si>
  <si>
    <t xml:space="preserve"> 11.3 </t>
  </si>
  <si>
    <t xml:space="preserve"> 98565 </t>
  </si>
  <si>
    <t>PROTEÇÃO MECÂNICA DE SUPERFICIE HORIZONTAL COM ARGAMASSA DE CIMENTO E AREIA, TRAÇO 1:3, E=3CM. AF_09/2023</t>
  </si>
  <si>
    <t xml:space="preserve"> 11.4 </t>
  </si>
  <si>
    <t xml:space="preserve"> 98555 </t>
  </si>
  <si>
    <t>IMPERMEABILIZAÇÃO DE SUPERFÍCIE COM ARGAMASSA POLIMÉRICA / MEMBRANA ACRÍLICA, 3 DEMÃOS. AF_09/2023</t>
  </si>
  <si>
    <t xml:space="preserve"> 11.5 </t>
  </si>
  <si>
    <t>IMPERMEABILIZAÇÃO DE SUPERFÍCIE COM ARGAMASSA POLIMÉRICA / MEMBRANA ACRÍLICA, 3 DEMÃOS. (ÁREA MOLHADA DOS CHUVEIROS)</t>
  </si>
  <si>
    <t xml:space="preserve"> 11.6 </t>
  </si>
  <si>
    <t xml:space="preserve"> COMP-1640 </t>
  </si>
  <si>
    <t>IMPERMEABILIZAÇÃO DE SUPERFÍCIE COM IMPERMEABILIZANTE FLEXIVEL BRANCO DE BASE ACRILICA PARA COBERTURAS. - REFERENCIA SINAPI (98554) - (LAJE DE COBERTURA CENTRAL DE GASES)</t>
  </si>
  <si>
    <t xml:space="preserve"> 11.7 </t>
  </si>
  <si>
    <t xml:space="preserve"> 98562 </t>
  </si>
  <si>
    <t>IMPERMEABILIZAÇÃO DE SUPERFÍCIE COM ARGAMASSA DE CIMENTO E AREIA, COM ADITIVO IMPERMEABILIZANTE, E = 1,5CM. (LAJE DE PISO CENTRAL DE GASES)</t>
  </si>
  <si>
    <t xml:space="preserve"> 12.1 </t>
  </si>
  <si>
    <t xml:space="preserve"> 12.1.1 </t>
  </si>
  <si>
    <t xml:space="preserve"> COMP-1777 </t>
  </si>
  <si>
    <t>PORTA DE ABRIR COM MOLA HIDRÁULICA, EM VIDRO TEMPERADO, 2 FOLHAS DE 90X210 CM, ESPESSURA DE 10 MM, INCLUSIVE ACESSÓRIOS E INSTALAÇÃO. - REFERENCIA SINAPI (102184) - (P01)</t>
  </si>
  <si>
    <t xml:space="preserve"> 12.1.2 </t>
  </si>
  <si>
    <t xml:space="preserve"> COMP-1789 </t>
  </si>
  <si>
    <t>KIT DE PORTA-PRONTA DE MADEIRA EM ACABAMENTO MELAMÍNICO BRANCO, FOLHA LEVE, 90X210CM, FIXAÇÃO COM PREENCHIMENTO TOTAL DE ESPUMA EXPANSIVA - FORNECIMENTO E INSTALAÇÃO. - REFERENCIA SINAPI (90793) - (P02)</t>
  </si>
  <si>
    <t xml:space="preserve"> 12.1.3 </t>
  </si>
  <si>
    <t xml:space="preserve"> COMP-1790 </t>
  </si>
  <si>
    <t>KIT DE PORTA-PRONTA DE MADEIRA EM ACABAMENTO MELAMÍNICO BRANCO, FOLHA LEVE, 80X210CM, FIXAÇÃO COM PREENCHIMENTO TOTAL DE ESPUMA EXPANSIVA - FORNECIMENTO E INSTALAÇÃO. - REFERENCIA SINAPI (90793) - (P03)</t>
  </si>
  <si>
    <t xml:space="preserve"> 12.1.4 </t>
  </si>
  <si>
    <t xml:space="preserve"> COMP-1791 </t>
  </si>
  <si>
    <t>PORTA VAI E VEM, 2 FOLHAS DE 90 X 210 CM COM VISOR DE 30 X 60 CM EM VIDRO MATELADO, EM MADEIRA COM ESPESSURA DE 3,5 MM - FORNECIMENTO E INSTALAÇÃO. - REFERENCIA SINAPI (90793) - (P04)</t>
  </si>
  <si>
    <t xml:space="preserve"> 12.1.5 </t>
  </si>
  <si>
    <t xml:space="preserve"> COMP-1778 </t>
  </si>
  <si>
    <t>PORTA ABRIR, 1 FOLHA 70 X 210 CM, EM ALUMÍNIO (VENEZIANA VENTILADA) COM TELA MILIMETRADA DE PROTEÇÃO CONTRA VETORES, INCLUSIVE ACESSÓRIOS E INSTALAÇÃO. - REFERENCIA SINAPI (102184) - (P05)</t>
  </si>
  <si>
    <t xml:space="preserve"> 12.1.6 </t>
  </si>
  <si>
    <t xml:space="preserve"> COMP-1792 </t>
  </si>
  <si>
    <t>PORTA DE CORRER, 1 FOLHA 90 X 210 CM, PINTURA BRANCA, ESPESSURA 3,5 MM  - FORNECIMENTO E INSTALAÇÃO. - REFERENCIA SINAPI (90793)</t>
  </si>
  <si>
    <t xml:space="preserve"> 12.1.7 </t>
  </si>
  <si>
    <t xml:space="preserve"> COMP-1780 </t>
  </si>
  <si>
    <t>PORTA ABRIR, 1 FOLHA 70 X 210 CM, EM ALUMÍNIO (VENEZIANA VENTILADA)  - FORNECIMENTO E INSTALAÇÃO. (P07)</t>
  </si>
  <si>
    <t xml:space="preserve"> 12.1.8 </t>
  </si>
  <si>
    <t xml:space="preserve"> COMP-1781 </t>
  </si>
  <si>
    <t>PORTA ABRIR, 1 FOLHA 70 X 120 CM, EM ALUMÍNIO (COM LAMBRI)  - FORNECIMENTO E INSTALAÇÃO. REFERENCIA SINAPI (91338) - (P08)</t>
  </si>
  <si>
    <t xml:space="preserve"> 12.1.9 </t>
  </si>
  <si>
    <t>PORTA DE CORRER, 1 FOLHA 90 X 210 CM, PINTURA BRANCA, ESPESSURA 3,5 MM  - FORNECIMENTO E INSTALAÇÃO. - REFERENCIA SINAPI (90793) - (P09)</t>
  </si>
  <si>
    <t xml:space="preserve"> 12.1.10 </t>
  </si>
  <si>
    <t xml:space="preserve"> COMP-1782 </t>
  </si>
  <si>
    <t>PORTA ABRIR, 2 FOLHAS 80 X 180 CM, EM ALUMÍNIO (VENEZIANA VENTILADA)  - FORNECIMENTO E INSTALAÇÃO. - REFERENCIA SINAPI (91341) - (P10)</t>
  </si>
  <si>
    <t xml:space="preserve"> 12.1.11 </t>
  </si>
  <si>
    <t xml:space="preserve"> 98695 </t>
  </si>
  <si>
    <t>SOLEIRA EM MÁRMORE, LARGURA 15 CM, ESPESSURA 2,0 CM. AF_09/2020</t>
  </si>
  <si>
    <t xml:space="preserve"> 12.2 </t>
  </si>
  <si>
    <t xml:space="preserve"> 12.2.1 </t>
  </si>
  <si>
    <t xml:space="preserve"> COMP-1783 </t>
  </si>
  <si>
    <t>JANELA DE ALUMÍNIO TIPO MAXIM-AR 50 X 100CM , COM VIDRO TEMPERADO 6 MM, BATENTE E FERRAGENS . FORNECIMENTO E INSTALAÇÃO. - REFERENCIA SINAPI (94569) - (J01)</t>
  </si>
  <si>
    <t xml:space="preserve"> 12.2.2 </t>
  </si>
  <si>
    <t xml:space="preserve"> COMP-1784 </t>
  </si>
  <si>
    <t>JANELA DE ALUMÍNIO TIPO MAXIM-AR 80 X 40CM , COM VIDRO TEMPERADO 6 MM, BATENTE E FERRAGENS . FORNECIMENTO E INSTALAÇÃO. - REFERENCIA SINAPI (94569) - (J02)</t>
  </si>
  <si>
    <t xml:space="preserve"> 12.2.3 </t>
  </si>
  <si>
    <t xml:space="preserve"> COMP-1785 </t>
  </si>
  <si>
    <t>JANELA FIXA DE ALUMÍNIO PARA VIDRO 100 X 110 CM, VIDRO TEMPERADO 6 MM (FACHADA) - FORNECIMENTO E INSTALAÇÃO. - REFERENCIA SINAPI (100674) - (J03)</t>
  </si>
  <si>
    <t xml:space="preserve"> 12.2.4 </t>
  </si>
  <si>
    <t xml:space="preserve"> COMP-1786 </t>
  </si>
  <si>
    <t>JANELA DE ALUMÍNIO TIPO MAXIM-AR 50 X 170CM  E FIXA COM 2 FOLHAS PARA VIDROS, COM VIDRO TEMPERADO 6 MM. FORNECIMENTO E INSTALAÇÃO. - REFERENCIA SINAPI (94569) - (J04)</t>
  </si>
  <si>
    <t xml:space="preserve"> 12.2.5 </t>
  </si>
  <si>
    <t xml:space="preserve"> COMP-1787 </t>
  </si>
  <si>
    <t>JANELA FIXA DE ALUMÍNIO PARA VIDRO 120 X 120CM , VIDRO TEMPERADO 6 MM - FORNECIMENTO E INSTALAÇÃO. - REFERENCIA SINAPI (100674)  - (J05)</t>
  </si>
  <si>
    <t xml:space="preserve"> 12.2.6 </t>
  </si>
  <si>
    <t xml:space="preserve"> COMP-1788 </t>
  </si>
  <si>
    <t>JANELA DE ALUMÍNIO TIPO GUILHOTINA 80 X 100CM , COM VIDRO TEMPERADO 6 MM. FORNECIMENTO E INSTALAÇÃO. - REFERENCIA SINAPI (94569) - (J06)</t>
  </si>
  <si>
    <t xml:space="preserve"> 12.2.7 </t>
  </si>
  <si>
    <t xml:space="preserve"> COMP-1518 </t>
  </si>
  <si>
    <t>PELÍCULA DE PROTEÇÃO SOLAR PRATA- FORNECIMENTO E INSTALAÇÃO</t>
  </si>
  <si>
    <t xml:space="preserve"> 12.2.8 </t>
  </si>
  <si>
    <t xml:space="preserve"> 101965 </t>
  </si>
  <si>
    <t>PEITORIL LINEAR EM GRANITO OU MÁRMORE, L = 15CM, COMPRIMENTO DE ATÉ 2M, ASSENTADO COM ARGAMASSA 1:6 COM ADITIVO. AF_11/2020</t>
  </si>
  <si>
    <t xml:space="preserve"> 12.2.9 </t>
  </si>
  <si>
    <t xml:space="preserve"> COMP-1680 </t>
  </si>
  <si>
    <t>Tela de aluminio tipo mosquiteiro com moldura em aluminio anodizado natural - (TODAS AS JANELAS)</t>
  </si>
  <si>
    <t xml:space="preserve"> 12.3 </t>
  </si>
  <si>
    <t>OUTROS TIPOS DE ESQUADRIAS</t>
  </si>
  <si>
    <t xml:space="preserve"> 12.3.1 </t>
  </si>
  <si>
    <t xml:space="preserve"> COT - 936 </t>
  </si>
  <si>
    <t>BRISE EM CAIBRO DE MADEIRA GARAPEIRA 9 x 18 x 400cm. INCLUSIVE ESTRUTURA METÁLICA GALGANIZADA PARA FIXAÇÃO E MÃO DE OBRA.</t>
  </si>
  <si>
    <t xml:space="preserve"> 12.3.3 </t>
  </si>
  <si>
    <t xml:space="preserve"> COMP-1776 </t>
  </si>
  <si>
    <t>GUARDA-CORPO DE AÇO GALVANIZADO DE 1,10M, MONTANTES TUBULARES DE 1.1/4" ESPAÇADOS DE 1,20M, TRAVESSA SUPERIOR DE 1.1/2", GRADIL FORMADO POR TUBOS HORIZONTAIS DE 1" E VERTICAIS DE 3/4", FIXADO COM CHUMBADOR MECÂNICO. INCLUSIVE PINTURA ELETROSTÁTICA - REFERENCIA SINAPI (99837)</t>
  </si>
  <si>
    <t xml:space="preserve"> 13.1 </t>
  </si>
  <si>
    <t>ALIMENTAÇÃO</t>
  </si>
  <si>
    <t xml:space="preserve"> 13.1.1 </t>
  </si>
  <si>
    <t xml:space="preserve"> 103036 </t>
  </si>
  <si>
    <t>REGISTRO DE ESFERA, PVC, ROSCÁVEL, COM VOLANTE, 1/2" - FORNECIMENTO E INSTALAÇÃO. AF_08/2021</t>
  </si>
  <si>
    <t xml:space="preserve"> 13.1.2 </t>
  </si>
  <si>
    <t xml:space="preserve"> 103041 </t>
  </si>
  <si>
    <t>REGISTRO DE ESFERA, PVC, ROSCÁVEL, COM BORBOLETA, 1/2" - FORNECIMENTO E INSTALAÇÃO. AF_08/2021</t>
  </si>
  <si>
    <t xml:space="preserve"> 13.1.3 </t>
  </si>
  <si>
    <t xml:space="preserve"> 104032 </t>
  </si>
  <si>
    <t>COLAR DE TOMADA, PVC, COM TRAVAS, DE 75 MM X 1/2" OU 75 MM X 3/4", PARA LIGAÇÃO PREDIAL DE ÁGUA. AF_06/2022</t>
  </si>
  <si>
    <t xml:space="preserve"> 13.1.4 </t>
  </si>
  <si>
    <t xml:space="preserve"> 96841 </t>
  </si>
  <si>
    <t>JOELHO 90 GRAUS, ROSCA FÊMEA TERMINAL, METÁLICO, PARA INSTALAÇÕES EM PEX ÁGUA, DN 20 MM X 1/2", CONEXÃO POR ANEL DESLIZANTE - FORNECIMENTO E INSTALAÇÃO. AF_02/2023</t>
  </si>
  <si>
    <t xml:space="preserve"> 13.1.5 </t>
  </si>
  <si>
    <t xml:space="preserve"> 89376 </t>
  </si>
  <si>
    <t>ADAPTADOR CURTO COM BOLSA E ROSCA PARA REGISTRO, PVC, SOLDÁVEL, DN 20MM X 1/2 , INSTALADO EM RAMAL OU SUB-RAMAL DE ÁGUA - FORNECIMENTO E INSTALAÇÃO. AF_06/2022</t>
  </si>
  <si>
    <t xml:space="preserve"> 13.1.6 </t>
  </si>
  <si>
    <t xml:space="preserve"> 89406 </t>
  </si>
  <si>
    <t>CURVA 90 GRAUS, PVC, SOLDÁVEL, DN 20MM, INSTALADO EM RAMAL DE DISTRIBUIÇÃO DE ÁGUA - FORNECIMENTO E INSTALAÇÃO. AF_06/2022</t>
  </si>
  <si>
    <t xml:space="preserve"> 13.1.7 </t>
  </si>
  <si>
    <t xml:space="preserve"> 89404 </t>
  </si>
  <si>
    <t>JOELHO 90 GRAUS, PVC, SOLDÁVEL, DN 20MM, INSTALADO EM RAMAL DE DISTRIBUIÇÃO DE ÁGUA - FORNECIMENTO E INSTALAÇÃO. AF_06/2022</t>
  </si>
  <si>
    <t xml:space="preserve"> 13.1.8 </t>
  </si>
  <si>
    <t xml:space="preserve"> 89401 </t>
  </si>
  <si>
    <t>TUBO, PVC, SOLDÁVEL, DE 20MM, INSTALADO EM RAMAL DE DISTRIBUIÇÃO DE ÁGUA - FORNECIMENTO E INSTALAÇÃO. AF_06/2022</t>
  </si>
  <si>
    <t xml:space="preserve"> 13.1.9 </t>
  </si>
  <si>
    <t xml:space="preserve"> 89438 </t>
  </si>
  <si>
    <t>TE, PVC, SOLDÁVEL, DN 20MM, INSTALADO EM RAMAL DE DISTRIBUIÇÃO DE ÁGUA - FORNECIMENTO E INSTALAÇÃO. AF_06/2022</t>
  </si>
  <si>
    <t xml:space="preserve"> 13.2 </t>
  </si>
  <si>
    <t>ÁGUA FRIA</t>
  </si>
  <si>
    <t xml:space="preserve"> 13.2.1 </t>
  </si>
  <si>
    <t xml:space="preserve"> 94495 </t>
  </si>
  <si>
    <t>REGISTRO DE GAVETA BRUTO, LATÃO, ROSCÁVEL, 1" - FORNECIMENTO E INSTALAÇÃO. AF_08/2021</t>
  </si>
  <si>
    <t xml:space="preserve"> 13.2.2 </t>
  </si>
  <si>
    <t xml:space="preserve"> 94498 </t>
  </si>
  <si>
    <t>REGISTRO DE GAVETA BRUTO, LATÃO, ROSCÁVEL, 2" - FORNECIMENTO E INSTALAÇÃO. AF_08/2021</t>
  </si>
  <si>
    <t xml:space="preserve"> 13.2.3 </t>
  </si>
  <si>
    <t xml:space="preserve"> 89353 </t>
  </si>
  <si>
    <t>REGISTRO DE GAVETA BRUTO, LATÃO, ROSCÁVEL, 3/4" - FORNECIMENTO E INSTALAÇÃO. AF_08/2021</t>
  </si>
  <si>
    <t xml:space="preserve"> 13.2.4 </t>
  </si>
  <si>
    <t xml:space="preserve"> 89987 </t>
  </si>
  <si>
    <t>REGISTRO DE GAVETA BRUTO, LATÃO, ROSCÁVEL, 3/4", COM ACABAMENTO E CANOPLA CROMADOS - FORNECIMENTO E INSTALAÇÃO. AF_08/2021</t>
  </si>
  <si>
    <t xml:space="preserve"> 13.2.5 </t>
  </si>
  <si>
    <t xml:space="preserve"> 89985 </t>
  </si>
  <si>
    <t>REGISTRO DE PRESSÃO BRUTO, LATÃO, ROSCÁVEL, 3/4", COM ACABAMENTO E CANOPLA CROMADOS - FORNECIMENTO E INSTALAÇÃO. AF_08/2021</t>
  </si>
  <si>
    <t xml:space="preserve"> 13.2.6 </t>
  </si>
  <si>
    <t xml:space="preserve"> 99635 </t>
  </si>
  <si>
    <t>VÁLVULA DE DESCARGA METÁLICA, BASE 1 1/2", ACABAMENTO METALICO CROMADO - FORNECIMENTO E INSTALAÇÃO. AF_08/2021</t>
  </si>
  <si>
    <t xml:space="preserve"> 13.2.7 </t>
  </si>
  <si>
    <t xml:space="preserve"> 13.2.8 </t>
  </si>
  <si>
    <t xml:space="preserve"> 13.2.9 </t>
  </si>
  <si>
    <t xml:space="preserve"> COMP-847 </t>
  </si>
  <si>
    <t>TUBO DE DESCARGA VDE. 38 MM (TUBO BENGALA ) - FORNECIMENTO E INSTALAÇÃO</t>
  </si>
  <si>
    <t xml:space="preserve"> 13.2.10 </t>
  </si>
  <si>
    <t xml:space="preserve"> 89385 </t>
  </si>
  <si>
    <t>LUVA SOLDÁVEL E COM ROSCA, PVC, SOLDÁVEL, DN 25MM X 3/4 , INSTALADO EM RAMAL OU SUB-RAMAL DE ÁGUA - FORNECIMENTO E INSTALAÇÃO. AF_06/2022</t>
  </si>
  <si>
    <t xml:space="preserve"> 13.2.11 </t>
  </si>
  <si>
    <t xml:space="preserve"> 89383 </t>
  </si>
  <si>
    <t>ADAPTADOR CURTO COM BOLSA E ROSCA PARA REGISTRO, PVC, SOLDÁVEL, DN 25MM X 3/4 , INSTALADO EM RAMAL OU SUB-RAMAL DE ÁGUA - FORNECIMENTO E INSTALAÇÃO. AF_06/2022</t>
  </si>
  <si>
    <t xml:space="preserve"> 13.2.12 </t>
  </si>
  <si>
    <t xml:space="preserve"> 89391 </t>
  </si>
  <si>
    <t>ADAPTADOR CURTO COM BOLSA E ROSCA PARA REGISTRO, PVC, SOLDÁVEL, DN 32MM X 1 , INSTALADO EM RAMAL OU SUB-RAMAL DE ÁGUA - FORNECIMENTO E INSTALAÇÃO. AF_06/2022</t>
  </si>
  <si>
    <t xml:space="preserve"> 13.2.13 </t>
  </si>
  <si>
    <t xml:space="preserve"> 89596 </t>
  </si>
  <si>
    <t>ADAPTADOR CURTO COM BOLSA E ROSCA PARA REGISTRO, PVC, SOLDÁVEL, DN 50MM X 1.1/2 , INSTALADO EM PRUMADA DE ÁGUA - FORNECIMENTO E INSTALAÇÃO. AF_06/2022</t>
  </si>
  <si>
    <t xml:space="preserve"> 13.2.14 </t>
  </si>
  <si>
    <t xml:space="preserve"> 89610 </t>
  </si>
  <si>
    <t>ADAPTADOR CURTO COM BOLSA E ROSCA PARA REGISTRO, PVC, SOLDÁVEL, DN 60MM X 2 , INSTALADO EM PRUMADA DE ÁGUA - FORNECIMENTO E INSTALAÇÃO. AF_06/2022</t>
  </si>
  <si>
    <t xml:space="preserve"> 13.2.15 </t>
  </si>
  <si>
    <t xml:space="preserve"> 103957 </t>
  </si>
  <si>
    <t>BUCHA DE REDUÇÃO, CURTA, PVC, SOLDÁVEL, DN 32 X 25 MM, INSTALADO EM PRUMADA DE ÁGUA - FORNECIMENTO E INSTALAÇÃO. AF_06/2022</t>
  </si>
  <si>
    <t xml:space="preserve"> 13.2.16 </t>
  </si>
  <si>
    <t xml:space="preserve"> 103959 </t>
  </si>
  <si>
    <t>BUCHA DE REDUÇÃO, CURTA, PVC, SOLDÁVEL, DN 60 X 50 MM, INSTALADO EM PRUMADA DE ÁGUA - FORNECIMENTO E INSTALAÇÃO. AF_06/2022</t>
  </si>
  <si>
    <t xml:space="preserve"> 13.2.17 </t>
  </si>
  <si>
    <t xml:space="preserve"> 89360 </t>
  </si>
  <si>
    <t>CURVA 90 GRAUS, PVC, SOLDÁVEL, DN 20MM, INSTALADO EM RAMAL OU SUB-RAMAL DE ÁGUA - FORNECIMENTO E INSTALAÇÃO. AF_06/2022</t>
  </si>
  <si>
    <t xml:space="preserve"> 13.2.18 </t>
  </si>
  <si>
    <t xml:space="preserve"> 89364 </t>
  </si>
  <si>
    <t>CURVA 90 GRAUS, PVC, SOLDÁVEL, DN 25MM, INSTALADO EM RAMAL OU SUB-RAMAL DE ÁGUA - FORNECIMENTO E INSTALAÇÃO. AF_06/2022</t>
  </si>
  <si>
    <t xml:space="preserve"> 13.2.19 </t>
  </si>
  <si>
    <t xml:space="preserve"> 89369 </t>
  </si>
  <si>
    <t>CURVA 90 GRAUS, PVC, SOLDÁVEL, DN 32MM, INSTALADO EM RAMAL OU SUB-RAMAL DE ÁGUA - FORNECIMENTO E INSTALAÇÃO. AF_06/2022</t>
  </si>
  <si>
    <t xml:space="preserve"> 13.2.20 </t>
  </si>
  <si>
    <t xml:space="preserve"> 89503 </t>
  </si>
  <si>
    <t>CURVA 90 GRAUS, PVC, SOLDÁVEL, DN 50MM, INSTALADO EM PRUMADA DE ÁGUA - FORNECIMENTO E INSTALAÇÃO. AF_06/2022</t>
  </si>
  <si>
    <t xml:space="preserve"> 13.2.21 </t>
  </si>
  <si>
    <t xml:space="preserve"> 89507 </t>
  </si>
  <si>
    <t>CURVA 90 GRAUS, PVC, SOLDÁVEL, DN 60MM, INSTALADO EM PRUMADA DE ÁGUA - FORNECIMENTO E INSTALAÇÃO. AF_06/2022</t>
  </si>
  <si>
    <t xml:space="preserve"> 13.2.22 </t>
  </si>
  <si>
    <t xml:space="preserve"> 89384 </t>
  </si>
  <si>
    <t>CURVA DE TRANSPOSIÇÃO, PVC, SOLDÁVEL, DN 25MM, INSTALADO EM RAMAL OU SUB-RAMAL DE ÁGUA   FORNECIMENTO E INSTALAÇÃO. AF_06/2022</t>
  </si>
  <si>
    <t xml:space="preserve"> 13.2.23 </t>
  </si>
  <si>
    <t xml:space="preserve"> 89392 </t>
  </si>
  <si>
    <t>CURVA DE TRANSPOSIÇÃO, PVC, SOLDÁVEL, DN 32MM, INSTALADO EM RAMAL OU SUB-RAMAL DE ÁGUA   FORNECIMENTO E INSTALAÇÃO. AF_06/2022</t>
  </si>
  <si>
    <t xml:space="preserve"> 13.2.24 </t>
  </si>
  <si>
    <t xml:space="preserve"> 89368 </t>
  </si>
  <si>
    <t>JOELHO 45 GRAUS, PVC, SOLDÁVEL, DN 32MM, INSTALADO EM RAMAL OU SUB-RAMAL DE ÁGUA - FORNECIMENTO E INSTALAÇÃO. AF_06/2022</t>
  </si>
  <si>
    <t xml:space="preserve"> 13.2.25 </t>
  </si>
  <si>
    <t xml:space="preserve"> 89362 </t>
  </si>
  <si>
    <t>JOELHO 90 GRAUS, PVC, SOLDÁVEL, DN 25MM, INSTALADO EM RAMAL OU SUB-RAMAL DE ÁGUA - FORNECIMENTO E INSTALAÇÃO. AF_06/2022</t>
  </si>
  <si>
    <t xml:space="preserve"> 13.2.26 </t>
  </si>
  <si>
    <t xml:space="preserve"> 89501 </t>
  </si>
  <si>
    <t>JOELHO 90 GRAUS, PVC, SOLDÁVEL, DN 50MM, INSTALADO EM PRUMADA DE ÁGUA - FORNECIMENTO E INSTALAÇÃO. AF_06/2022</t>
  </si>
  <si>
    <t xml:space="preserve"> 13.2.27 </t>
  </si>
  <si>
    <t xml:space="preserve"> 89373 </t>
  </si>
  <si>
    <t>LUVA DE REDUÇÃO, PVC, SOLDÁVEL, DN 25MM X 20MM, INSTALADO EM RAMAL OU SUB-RAMAL DE ÁGUA - FORNECIMENTO E INSTALAÇÃO. AF_06/2022</t>
  </si>
  <si>
    <t xml:space="preserve"> 13.2.28 </t>
  </si>
  <si>
    <t xml:space="preserve"> 89378 </t>
  </si>
  <si>
    <t>LUVA, PVC, SOLDÁVEL, DN 25MM, INSTALADO EM RAMAL OU SUB-RAMAL DE ÁGUA - FORNECIMENTO E INSTALAÇÃO. AF_06/2022</t>
  </si>
  <si>
    <t xml:space="preserve"> 13.2.29 </t>
  </si>
  <si>
    <t xml:space="preserve"> 89386 </t>
  </si>
  <si>
    <t>LUVA, PVC, SOLDÁVEL, DN 32MM, INSTALADO EM RAMAL OU SUB-RAMAL DE ÁGUA - FORNECIMENTO E INSTALAÇÃO. AF_06/2022</t>
  </si>
  <si>
    <t xml:space="preserve"> 13.2.30 </t>
  </si>
  <si>
    <t xml:space="preserve"> 89597 </t>
  </si>
  <si>
    <t>LUVA, PVC, SOLDÁVEL, DN 60MM, INSTALADO EM PRUMADA DE ÁGUA - FORNECIMENTO E INSTALAÇÃO. AF_06/2022</t>
  </si>
  <si>
    <t xml:space="preserve"> 13.2.31 </t>
  </si>
  <si>
    <t xml:space="preserve"> 89355 </t>
  </si>
  <si>
    <t>TUBO, PVC, SOLDÁVEL, DE 20MM, INSTALADO EM RAMAL OU SUB-RAMAL DE ÁGUA - FORNECIMENTO E INSTALAÇÃO. AF_06/2022</t>
  </si>
  <si>
    <t xml:space="preserve"> 13.2.32 </t>
  </si>
  <si>
    <t xml:space="preserve"> 89356 </t>
  </si>
  <si>
    <t>TUBO, PVC, SOLDÁVEL, DE 25MM, INSTALADO EM RAMAL OU SUB-RAMAL DE ÁGUA - FORNECIMENTO E INSTALAÇÃO. AF_06/2022</t>
  </si>
  <si>
    <t xml:space="preserve"> 13.2.33 </t>
  </si>
  <si>
    <t xml:space="preserve"> 89357 </t>
  </si>
  <si>
    <t>TUBO, PVC, SOLDÁVEL, DE 32MM, INSTALADO EM RAMAL OU SUB-RAMAL DE ÁGUA - FORNECIMENTO E INSTALAÇÃO. AF_06/2022</t>
  </si>
  <si>
    <t xml:space="preserve"> 13.2.34 </t>
  </si>
  <si>
    <t xml:space="preserve"> 89449 </t>
  </si>
  <si>
    <t>TUBO, PVC, SOLDÁVEL, DE 50MM, INSTALADO EM PRUMADA DE ÁGUA - FORNECIMENTO E INSTALAÇÃO. AF_06/2022</t>
  </si>
  <si>
    <t xml:space="preserve"> 13.2.35 </t>
  </si>
  <si>
    <t xml:space="preserve"> 89450 </t>
  </si>
  <si>
    <t>TUBO, PVC, SOLDÁVEL, DE 60MM, INSTALADO EM PRUMADA DE ÁGUA - FORNECIMENTO E INSTALAÇÃO. AF_06/2022</t>
  </si>
  <si>
    <t xml:space="preserve"> 13.2.36 </t>
  </si>
  <si>
    <t xml:space="preserve"> 89395 </t>
  </si>
  <si>
    <t>TE, PVC, SOLDÁVEL, DN 25MM, INSTALADO EM RAMAL OU SUB-RAMAL DE ÁGUA - FORNECIMENTO E INSTALAÇÃO. AF_06/2022</t>
  </si>
  <si>
    <t xml:space="preserve"> 13.2.37 </t>
  </si>
  <si>
    <t xml:space="preserve"> 89398 </t>
  </si>
  <si>
    <t>TE, PVC, SOLDÁVEL, DN 32MM, INSTALADO EM RAMAL OU SUB-RAMAL DE ÁGUA - FORNECIMENTO E INSTALAÇÃO. AF_06/2022</t>
  </si>
  <si>
    <t xml:space="preserve"> 13.2.38 </t>
  </si>
  <si>
    <t xml:space="preserve"> 89625 </t>
  </si>
  <si>
    <t>TE, PVC, SOLDÁVEL, DN 50MM, INSTALADO EM PRUMADA DE ÁGUA - FORNECIMENTO E INSTALAÇÃO. AF_06/2022</t>
  </si>
  <si>
    <t xml:space="preserve"> 13.2.39 </t>
  </si>
  <si>
    <t xml:space="preserve"> 89628 </t>
  </si>
  <si>
    <t>TE, PVC, SOLDÁVEL, DN 60MM, INSTALADO EM PRUMADA DE ÁGUA - FORNECIMENTO E INSTALAÇÃO. AF_06/2022</t>
  </si>
  <si>
    <t xml:space="preserve"> 13.2.40 </t>
  </si>
  <si>
    <t xml:space="preserve"> 89366 </t>
  </si>
  <si>
    <t>JOELHO 90 GRAUS COM BUCHA DE LATÃO, PVC, SOLDÁVEL, DN 25MM, X 3/4  INSTALADO EM RAMAL OU SUB-RAMAL DE ÁGUA - FORNECIMENTO E INSTALAÇÃO. AF_06/2022</t>
  </si>
  <si>
    <t xml:space="preserve"> 13.2.41 </t>
  </si>
  <si>
    <t xml:space="preserve"> 90373 </t>
  </si>
  <si>
    <t>JOELHO 90 GRAUS COM BUCHA DE LATÃO, PVC, SOLDÁVEL, DN 25MM, X 1/2  INSTALADO EM RAMAL OU SUB-RAMAL DE ÁGUA - FORNECIMENTO E INSTALAÇÃO. AF_06/2022</t>
  </si>
  <si>
    <t xml:space="preserve"> 13.2.42 </t>
  </si>
  <si>
    <t xml:space="preserve"> 89394 </t>
  </si>
  <si>
    <t>TÊ COM BUCHA DE LATÃO NA BOLSA CENTRAL, PVC, SOLDÁVEL, DN 20MM X 1/2 , INSTALADO EM RAMAL OU SUB-RAMAL DE ÁGUA - FORNECIMENTO E INSTALAÇÃO. AF_06/2022</t>
  </si>
  <si>
    <t xml:space="preserve"> 13.2.43 </t>
  </si>
  <si>
    <t xml:space="preserve"> 102609 </t>
  </si>
  <si>
    <t>CAIXA D´ÁGUA EM POLIETILENO, 2000 LITROS - FORNECIMENTO E INSTALAÇÃO. AF_06/2021</t>
  </si>
  <si>
    <t xml:space="preserve"> 13.3 </t>
  </si>
  <si>
    <t>CLIMATIZAÇÃO</t>
  </si>
  <si>
    <t xml:space="preserve"> 13.3.1 </t>
  </si>
  <si>
    <t xml:space="preserve"> 103247 </t>
  </si>
  <si>
    <t>AR CONDICIONADO SPLIT INVERTER, HI-WALL (PAREDE), 12000 BTU/H, CICLO FRIO - FORNECIMENTO E INSTALAÇÃO. AF_11/2021_PE</t>
  </si>
  <si>
    <t xml:space="preserve"> 13.3.2 </t>
  </si>
  <si>
    <t xml:space="preserve"> 103250 </t>
  </si>
  <si>
    <t>AR CONDICIONADO SPLIT INVERTER, HI-WALL (PAREDE), 18000 BTU/H, CICLO FRIO - FORNECIMENTO E INSTALAÇÃO. AF_11/2021_PE</t>
  </si>
  <si>
    <t xml:space="preserve"> 13.3.3 </t>
  </si>
  <si>
    <t xml:space="preserve"> 103253 </t>
  </si>
  <si>
    <t>AR CONDICIONADO SPLIT INVERTER, HI-WALL (PAREDE), 24000 BTU/H, CICLO FRIO - FORNECIMENTO E INSTALAÇÃO. AF_11/2021_PE</t>
  </si>
  <si>
    <t xml:space="preserve"> 13.3.4 </t>
  </si>
  <si>
    <t xml:space="preserve"> COMP-1718 </t>
  </si>
  <si>
    <t>CABO MULTIPOLAR 4 VIAS, 2,5 mm² ISOLAÇÃO HEPR 90° 1kV  - FORNECIMENTO E INSTALAÇÃO.  - REFERENCIA SINAPI (91931)</t>
  </si>
  <si>
    <t xml:space="preserve"> 13.3.5 </t>
  </si>
  <si>
    <t xml:space="preserve"> 97329 </t>
  </si>
  <si>
    <t>TUBO EM COBRE FLEXÍVEL, DN 1/2", COM ISOLAMENTO, INSTALADO EM RAMAL DE ALIMENTAÇÃO DE AR CONDICIONADO COM CONDENSADORA INDIVIDUAL - FORNECIMENTO E INSTALAÇÃO. AF_12/2015</t>
  </si>
  <si>
    <t xml:space="preserve"> 13.3.6 </t>
  </si>
  <si>
    <t xml:space="preserve"> 97327 </t>
  </si>
  <si>
    <t>TUBO EM COBRE FLEXÍVEL, DN 1/4", COM ISOLAMENTO, INSTALADO EM RAMAL DE ALIMENTAÇÃO DE AR CONDICIONADO COM CONDENSADORA INDIVIDUAL   FORNECIMENTO E INSTALAÇÃO. AF_12/2015</t>
  </si>
  <si>
    <t xml:space="preserve"> 13.3.7 </t>
  </si>
  <si>
    <t xml:space="preserve"> 97328 </t>
  </si>
  <si>
    <t>TUBO EM COBRE FLEXÍVEL, DN 3/8", COM ISOLAMENTO, INSTALADO EM RAMAL DE ALIMENTAÇÃO DE AR CONDICIONADO COM CONDENSADORA INDIVIDUAL - FORNECIMENTO E INSTALAÇÃO. AF_12/2015</t>
  </si>
  <si>
    <t xml:space="preserve"> 13.3.8 </t>
  </si>
  <si>
    <t xml:space="preserve"> 97330 </t>
  </si>
  <si>
    <t>TUBO EM COBRE FLEXÍVEL, DN 5/8", COM ISOLAMENTO, INSTALADO EM RAMAL DE ALIMENTAÇÃO DE AR CONDICIONADO COM CONDENSADORA INDIVIDUAL - FORNECIMENTO E INSTALAÇÃO. AF_12/2015</t>
  </si>
  <si>
    <t xml:space="preserve"> 13.3.9 </t>
  </si>
  <si>
    <t xml:space="preserve"> COMP-1342 </t>
  </si>
  <si>
    <t>Insuflador de ar compacto, para renovação de ar em ambientes, vazão máxima 93 m³/h - REFERENCIA (43.05.100)</t>
  </si>
  <si>
    <t xml:space="preserve"> 13.3.10 </t>
  </si>
  <si>
    <t xml:space="preserve"> COMP-1544 </t>
  </si>
  <si>
    <t>DUTO FLEXIVEL DE ALUMINIO  - REFERENCIA SBC (061404)</t>
  </si>
  <si>
    <t xml:space="preserve"> 13.4 </t>
  </si>
  <si>
    <t>LOUÇAS E METAIS</t>
  </si>
  <si>
    <t xml:space="preserve"> 13.4.1 </t>
  </si>
  <si>
    <t xml:space="preserve"> COMP-1007 </t>
  </si>
  <si>
    <t>BEBEDOURO PURIFICADOR INOX 40l 2 BICOS- REFERENCIA SBC (190055)</t>
  </si>
  <si>
    <t xml:space="preserve"> 13.4.2 </t>
  </si>
  <si>
    <t xml:space="preserve"> 100860 </t>
  </si>
  <si>
    <t>CHUVEIRO ELÉTRICO COMUM CORPO PLÁSTICO, TIPO DUCHA - FORNECIMENTO E INSTALAÇÃO. AF_01/2020</t>
  </si>
  <si>
    <t xml:space="preserve"> 13.4.3 </t>
  </si>
  <si>
    <t xml:space="preserve"> COMP-721 </t>
  </si>
  <si>
    <t>DUCHA HIGIENICA  - REFERENCIA SBC (190414)</t>
  </si>
  <si>
    <t xml:space="preserve"> 13.4.4 </t>
  </si>
  <si>
    <t xml:space="preserve"> 86916 </t>
  </si>
  <si>
    <t>TORNEIRA PLÁSTICA 3/4" PARA TANQUE - FORNECIMENTO E INSTALAÇÃO. AF_01/2020</t>
  </si>
  <si>
    <t xml:space="preserve"> 13.4.5 </t>
  </si>
  <si>
    <t xml:space="preserve"> 86911 </t>
  </si>
  <si>
    <t>TORNEIRA CROMADA LONGA, DE PAREDE, 1/2" OU 3/4", PARA PIA DE COZINHA, PADRÃO POPULAR - FORNECIMENTO E INSTALAÇÃO. AF_01/2020</t>
  </si>
  <si>
    <t xml:space="preserve"> 13.4.6 </t>
  </si>
  <si>
    <t xml:space="preserve"> COMP-1027 </t>
  </si>
  <si>
    <t>TORNEIRA CROMADA DE MESA, 1/2" OU 3/4", PARA LAVATÓRIO FECHAMENTO AUTOMÁTICO - FORNECIMENTO E INSTALAÇÃO. - REFERENCIA SINAPI (86906)</t>
  </si>
  <si>
    <t xml:space="preserve"> 13.4.7 </t>
  </si>
  <si>
    <t xml:space="preserve"> 95470 </t>
  </si>
  <si>
    <t>VASO SANITARIO SIFONADO CONVENCIONAL COM LOUÇA BRANCA, INCLUSO CONJUNTO DE LIGAÇÃO PARA BACIA SANITÁRIA AJUSTÁVEL - FORNECIMENTO E INSTALAÇÃO. AF_01/2020</t>
  </si>
  <si>
    <t xml:space="preserve"> 13.4.8 </t>
  </si>
  <si>
    <t xml:space="preserve"> 100875 </t>
  </si>
  <si>
    <t>BANCO ARTICULADO, EM ACO INOX, PARA PCD, FIXADO NA PAREDE - FORNECIMENTO E INSTALAÇÃO. AF_01/2020</t>
  </si>
  <si>
    <t xml:space="preserve"> 13.4.9 </t>
  </si>
  <si>
    <t xml:space="preserve"> 100865 </t>
  </si>
  <si>
    <t>BARRA DE APOIO LATERAL ARTICULADA, COM TRAVA, EM ACO INOX POLIDO, FIXADA NA PAREDE - FORNECIMENTO E INSTALAÇÃO. AF_01/2020</t>
  </si>
  <si>
    <t xml:space="preserve"> 13.4.10 </t>
  </si>
  <si>
    <t xml:space="preserve"> 13.4.11 </t>
  </si>
  <si>
    <t xml:space="preserve"> 13.4.12 </t>
  </si>
  <si>
    <t xml:space="preserve"> COMP-1541 </t>
  </si>
  <si>
    <t>LAVATÓRIO LOUÇA BRANCA COM COLUNA SUSPENSA, *44 X 35,5* CM, PADRÃO POPULAR - FORNECIMENTO E INSTALAÇÃO. - REFERENCIA SINAPI (86902)</t>
  </si>
  <si>
    <t xml:space="preserve"> 13.4.13 </t>
  </si>
  <si>
    <t xml:space="preserve"> 13.4.14 </t>
  </si>
  <si>
    <t xml:space="preserve"> 13.4.15 </t>
  </si>
  <si>
    <t xml:space="preserve"> 13.4.16 </t>
  </si>
  <si>
    <t xml:space="preserve"> 13.4.17 </t>
  </si>
  <si>
    <t xml:space="preserve"> 95471 </t>
  </si>
  <si>
    <t>VASO SANITARIO SIFONADO CONVENCIONAL PARA PCD SEM FURO FRONTAL COM  LOUÇA BRANCA SEM ASSENTO -  FORNECIMENTO E INSTALAÇÃO. AF_01/2020</t>
  </si>
  <si>
    <t xml:space="preserve"> 13.4.18 </t>
  </si>
  <si>
    <t xml:space="preserve"> 100863 </t>
  </si>
  <si>
    <t>BARRA DE APOIO EM "L", EM ACO INOX POLIDO 70 X 70 CM, FIXADA NA PAREDE - FORNECIMENTO E INSTALACAO. AF_01/2020</t>
  </si>
  <si>
    <t xml:space="preserve"> 13.4.19 </t>
  </si>
  <si>
    <t xml:space="preserve"> 86872 </t>
  </si>
  <si>
    <t>TANQUE DE LOUÇA BRANCA COM COLUNA, 30L OU EQUIVALENTE - FORNECIMENTO E INSTALAÇÃO. AF_01/2020</t>
  </si>
  <si>
    <t xml:space="preserve"> 13.4.20 </t>
  </si>
  <si>
    <t xml:space="preserve"> COMP-370 </t>
  </si>
  <si>
    <t>ESPELHO CRISTAL, ESPESSURA 4MM, COM PARAFUSOS DE FIXACAO, SEM MOLDURA (DIMENSÃO 90x100 CM) - REFERENCIA SINAPI (85005)</t>
  </si>
  <si>
    <t xml:space="preserve"> 13.4.21 </t>
  </si>
  <si>
    <t xml:space="preserve"> 13.4.22 </t>
  </si>
  <si>
    <t xml:space="preserve"> COMP-1597 </t>
  </si>
  <si>
    <t>Torneira cromada acionada com pedal mecânico (não utiliza energia elétrica) - REFERENCIA ORSE (7229) - (SALA DE CURATIVOS/ SUTURAS E COLETA DE MATERIAIS)</t>
  </si>
  <si>
    <t xml:space="preserve"> 13.5 </t>
  </si>
  <si>
    <t>ESGOTO</t>
  </si>
  <si>
    <t xml:space="preserve"> 13.5.1 </t>
  </si>
  <si>
    <t xml:space="preserve"> 97902 </t>
  </si>
  <si>
    <t>CAIXA ENTERRADA HIDRÁULICA RETANGULAR EM ALVENARIA COM TIJOLOS CERÂMICOS MACIÇOS, DIMENSÕES INTERNAS: 0,6X0,6X0,6 M PARA REDE DE ESGOTO. AF_12/2020</t>
  </si>
  <si>
    <t xml:space="preserve"> 13.5.2 </t>
  </si>
  <si>
    <t xml:space="preserve"> COMP-1772 </t>
  </si>
  <si>
    <t>CAIXA SIFONADA, COM GRELHA QUADRADA INOX ESCAMOTEAVEL, PVC, DN 150 X 150 X 50 MM, JUNTA SOLDÁVEL, FORNECIDA E INSTALADA EM RAMAL DE DESCARGA OU EM RAMAL DE ESGOTO SANITÁRIO. - REFERENCIA SINAPI (104328)</t>
  </si>
  <si>
    <t xml:space="preserve"> 13.5.3 </t>
  </si>
  <si>
    <t xml:space="preserve"> COMP-1598 </t>
  </si>
  <si>
    <t>RALO INOX 15x15CM ESCAMOTEAVEL FORNECIMENTO E ASSENTAMENTO - REFERENCIA EMBASA (16.91.01)</t>
  </si>
  <si>
    <t xml:space="preserve"> 13.5.4 </t>
  </si>
  <si>
    <t xml:space="preserve"> 86882 </t>
  </si>
  <si>
    <t>SIFÃO DO TIPO GARRAFA/COPO EM PVC 1.1/4  X 1.1/2" - FORNECIMENTO E INSTALAÇÃO. AF_01/2020</t>
  </si>
  <si>
    <t xml:space="preserve"> 13.5.5 </t>
  </si>
  <si>
    <t xml:space="preserve"> 13.5.6 </t>
  </si>
  <si>
    <t xml:space="preserve"> COMP-863 </t>
  </si>
  <si>
    <t>ANEL BORRACHA TUBO PVC 100mm</t>
  </si>
  <si>
    <t xml:space="preserve"> 13.5.7 </t>
  </si>
  <si>
    <t xml:space="preserve"> COMP-862 </t>
  </si>
  <si>
    <t>ANEL BORRACHA PARA PVC 50MM</t>
  </si>
  <si>
    <t xml:space="preserve"> 13.5.8 </t>
  </si>
  <si>
    <t xml:space="preserve"> 104341 </t>
  </si>
  <si>
    <t>BUCHA DE REDUÇÃO LONGA, PVC, SÉRIE NORMAL, ESGOTO PREDIAL, DN 50 X 40 MM, JUNTA SOLDÁVEL E ELÁSTICA, FORNECIDO E INSTALADO EM RAMAL DE DESCARGA OU RAMAL DE ESGOTO SANITÁRIO. AF_08/2022</t>
  </si>
  <si>
    <t xml:space="preserve"> 13.5.9 </t>
  </si>
  <si>
    <t xml:space="preserve"> 89852 </t>
  </si>
  <si>
    <t>CURVA CURTA 90 GRAUS, PVC, SERIE NORMAL, ESGOTO PREDIAL, DN 100 MM, JUNTA ELÁSTICA, FORNECIDO E INSTALADO EM SUBCOLETOR AÉREO DE ESGOTO SANITÁRIO. AF_08/2022</t>
  </si>
  <si>
    <t xml:space="preserve"> 13.5.10 </t>
  </si>
  <si>
    <t xml:space="preserve"> 89728 </t>
  </si>
  <si>
    <t>CURVA CURTA 90 GRAUS, PVC, SERIE NORMAL, ESGOTO PREDIAL, DN 40 MM, JUNTA SOLDÁVEL, FORNECIDO E INSTALADO EM RAMAL DE DESCARGA OU RAMAL DE ESGOTO SANITÁRIO. AF_08/2022</t>
  </si>
  <si>
    <t xml:space="preserve"> 13.5.11 </t>
  </si>
  <si>
    <t xml:space="preserve"> 89746 </t>
  </si>
  <si>
    <t>JOELHO 45 GRAUS, PVC, SERIE NORMAL, ESGOTO PREDIAL, DN 100 MM, JUNTA ELÁSTICA, FORNECIDO E INSTALADO EM RAMAL DE DESCARGA OU RAMAL DE ESGOTO SANITÁRIO. AF_08/2022</t>
  </si>
  <si>
    <t xml:space="preserve"> 13.5.12 </t>
  </si>
  <si>
    <t xml:space="preserve"> 89867 </t>
  </si>
  <si>
    <t>JOELHO 45 GRAUS, PVC, SOLDÁVEL, DN 25MM, INSTALADO EM DRENO DE AR-CONDICIONADO - FORNECIMENTO E INSTALAÇÃO. AF_08/2022</t>
  </si>
  <si>
    <t xml:space="preserve"> 13.5.13 </t>
  </si>
  <si>
    <t xml:space="preserve"> 89726 </t>
  </si>
  <si>
    <t>JOELHO 45 GRAUS, PVC, SERIE NORMAL, ESGOTO PREDIAL, DN 40 MM, JUNTA SOLDÁVEL, FORNECIDO E INSTALADO EM RAMAL DE DESCARGA OU RAMAL DE ESGOTO SANITÁRIO. AF_08/2022</t>
  </si>
  <si>
    <t xml:space="preserve"> 13.5.14 </t>
  </si>
  <si>
    <t xml:space="preserve"> 89732 </t>
  </si>
  <si>
    <t>JOELHO 45 GRAUS, PVC, SERIE NORMAL, ESGOTO PREDIAL, DN 50 MM, JUNTA ELÁSTICA, FORNECIDO E INSTALADO EM RAMAL DE DESCARGA OU RAMAL DE ESGOTO SANITÁRIO. AF_08/2022</t>
  </si>
  <si>
    <t xml:space="preserve"> 13.5.15 </t>
  </si>
  <si>
    <t xml:space="preserve"> 89850 </t>
  </si>
  <si>
    <t>JOELHO 90 GRAUS, PVC, SERIE NORMAL, ESGOTO PREDIAL, DN 100 MM, JUNTA ELÁSTICA, FORNECIDO E INSTALADO EM SUBCOLETOR AÉREO DE ESGOTO SANITÁRIO. AF_08/2022</t>
  </si>
  <si>
    <t xml:space="preserve"> 13.5.16 </t>
  </si>
  <si>
    <t xml:space="preserve"> 104317 </t>
  </si>
  <si>
    <t>JOELHO 90 GRAUS, PVC, SOLDÁVEL, DN 20 MM, INSTALADO EM DRENO DE AR CONDICIONADO - FORNECIMENTO E INSTALAÇÃO. AF_08/2022</t>
  </si>
  <si>
    <t xml:space="preserve"> 13.5.17 </t>
  </si>
  <si>
    <t xml:space="preserve"> 89866 </t>
  </si>
  <si>
    <t>JOELHO 90 GRAUS, PVC, SOLDÁVEL, DN 25MM, INSTALADO EM DRENO DE AR-CONDICIONADO - FORNECIMENTO E INSTALAÇÃO. AF_08/2022</t>
  </si>
  <si>
    <t xml:space="preserve"> 13.5.18 </t>
  </si>
  <si>
    <t xml:space="preserve"> 89724 </t>
  </si>
  <si>
    <t>JOELHO 90 GRAUS, PVC, SERIE NORMAL, ESGOTO PREDIAL, DN 40 MM, JUNTA SOLDÁVEL, FORNECIDO E INSTALADO EM RAMAL DE DESCARGA OU RAMAL DE ESGOTO SANITÁRIO. AF_08/2022</t>
  </si>
  <si>
    <t xml:space="preserve"> 13.5.19 </t>
  </si>
  <si>
    <t xml:space="preserve"> COMP-841 </t>
  </si>
  <si>
    <t>JOELHO 90 GRAUS, PVC, SERIE NORMAL, ESGOTO PREDIAL, DN 40 MM, JUNTA SOLDÁVEL,  COM ANEL PARA ESGOTO SECUNDARIO - FORNECIMENTO E INSTALAÇÃO</t>
  </si>
  <si>
    <t xml:space="preserve"> 13.5.20 </t>
  </si>
  <si>
    <t xml:space="preserve"> 104345 </t>
  </si>
  <si>
    <t>JUNÇÃO DE REDUÇÃO INVERTIDA, PVC, SÉRIE NORMAL, ESGOTO PREDIAL, DN 100 X 50 MM, JUNTA ELÁSTICA, FORNECIDO E INSTALADO EM RAMAL DE DESCARGA OU RAMAL DE ESGOTO SANITÁRIO. AF_08/2022</t>
  </si>
  <si>
    <t xml:space="preserve"> 13.5.21 </t>
  </si>
  <si>
    <t xml:space="preserve"> 13.5.22 </t>
  </si>
  <si>
    <t xml:space="preserve"> 89797 </t>
  </si>
  <si>
    <t>JUNÇÃO SIMPLES, PVC, SERIE NORMAL, ESGOTO PREDIAL, DN 100 X 100 MM, JUNTA ELÁSTICA, FORNECIDO E INSTALADO EM RAMAL DE DESCARGA OU RAMAL DE ESGOTO SANITÁRIO. AF_08/2022</t>
  </si>
  <si>
    <t xml:space="preserve"> 13.5.23 </t>
  </si>
  <si>
    <t xml:space="preserve"> 89785 </t>
  </si>
  <si>
    <t>JUNÇÃO SIMPLES, PVC, SERIE NORMAL, ESGOTO PREDIAL, DN 50 X 50 MM, JUNTA ELÁSTICA, FORNECIDO E INSTALADO EM RAMAL DE DESCARGA OU RAMAL DE ESGOTO SANITÁRIO. AF_08/2022</t>
  </si>
  <si>
    <t xml:space="preserve"> 13.5.24 </t>
  </si>
  <si>
    <t xml:space="preserve"> 89752 </t>
  </si>
  <si>
    <t>LUVA SIMPLES, PVC, SERIE NORMAL, ESGOTO PREDIAL, DN 40 MM, JUNTA SOLDÁVEL, FORNECIDO E INSTALADO EM RAMAL DE DESCARGA OU RAMAL DE ESGOTO SANITÁRIO. AF_08/2022</t>
  </si>
  <si>
    <t xml:space="preserve"> 13.5.25 </t>
  </si>
  <si>
    <t xml:space="preserve"> 89778 </t>
  </si>
  <si>
    <t>LUVA SIMPLES, PVC, SERIE NORMAL, ESGOTO PREDIAL, DN 100 MM, JUNTA ELÁSTICA, FORNECIDO E INSTALADO EM RAMAL DE DESCARGA OU RAMAL DE ESGOTO SANITÁRIO. AF_08/2022</t>
  </si>
  <si>
    <t xml:space="preserve"> 13.5.26 </t>
  </si>
  <si>
    <t xml:space="preserve"> 89753 </t>
  </si>
  <si>
    <t>LUVA SIMPLES, PVC, SERIE NORMAL, ESGOTO PREDIAL, DN 50 MM, JUNTA ELÁSTICA, FORNECIDO E INSTALADO EM RAMAL DE DESCARGA OU RAMAL DE ESGOTO SANITÁRIO. AF_08/2022</t>
  </si>
  <si>
    <t xml:space="preserve"> 13.5.27 </t>
  </si>
  <si>
    <t xml:space="preserve"> 89557 </t>
  </si>
  <si>
    <t>REDUÇÃO EXCÊNTRICA, PVC, SERIE R, ÁGUA PLUVIAL, DN 100 X 75 MM, JUNTA ELÁSTICA, FORNECIDO E INSTALADO EM RAMAL DE ENCAMINHAMENTO. AF_06/2022</t>
  </si>
  <si>
    <t xml:space="preserve"> 13.5.28 </t>
  </si>
  <si>
    <t xml:space="preserve"> 104315 </t>
  </si>
  <si>
    <t>TUBO, PVC, SOLDÁVEL, DE 20MM, INSTALADO EM DRENO DE AR CONDICIONADO - FORNECIMENTO E INSTALAÇÃO. AF_08/2022</t>
  </si>
  <si>
    <t xml:space="preserve"> 13.5.29 </t>
  </si>
  <si>
    <t xml:space="preserve"> 89865 </t>
  </si>
  <si>
    <t>TUBO, PVC, SOLDÁVEL, DE 25MM, INSTALADO EM DRENO DE AR-CONDICIONADO - FORNECIMENTO E INSTALAÇÃO. AF_08/2022</t>
  </si>
  <si>
    <t xml:space="preserve"> 13.5.30 </t>
  </si>
  <si>
    <t xml:space="preserve"> 89848 </t>
  </si>
  <si>
    <t>TUBO PVC, SERIE NORMAL, ESGOTO PREDIAL, DN 100 MM, FORNECIDO E INSTALADO EM SUBCOLETOR AÉREO DE ESGOTO SANITÁRIO. AF_08/2022</t>
  </si>
  <si>
    <t xml:space="preserve"> 13.5.31 </t>
  </si>
  <si>
    <t xml:space="preserve"> 89711 </t>
  </si>
  <si>
    <t>TUBO PVC, SERIE NORMAL, ESGOTO PREDIAL, DN 40 MM, FORNECIDO E INSTALADO EM RAMAL DE DESCARGA OU RAMAL DE ESGOTO SANITÁRIO. AF_08/2022</t>
  </si>
  <si>
    <t xml:space="preserve"> 13.5.32 </t>
  </si>
  <si>
    <t xml:space="preserve"> 89712 </t>
  </si>
  <si>
    <t>TUBO PVC, SERIE NORMAL, ESGOTO PREDIAL, DN 50 MM, FORNECIDO E INSTALADO EM RAMAL DE DESCARGA OU RAMAL DE ESGOTO SANITÁRIO. AF_08/2022</t>
  </si>
  <si>
    <t xml:space="preserve"> 13.5.33 </t>
  </si>
  <si>
    <t xml:space="preserve"> COMP-864 </t>
  </si>
  <si>
    <t>ANEL DE VEDACAO, PVC FLEXIVEL, 100 MM, PARA SAIDA DE BACIA / VASO SANITARIO</t>
  </si>
  <si>
    <t xml:space="preserve"> 13.5.34 </t>
  </si>
  <si>
    <t xml:space="preserve"> COMP-1760 </t>
  </si>
  <si>
    <t>TANQUE SÉPTICO RETANGULAR, EM ALVENARIA COM BLOCOS DE CONCRETO, DIMENSÕES INTERNAS: 1,7 X 0,85 X H=1,5 M, VOLUME ÚTIL: 1734 L (PARA 10 CONTRIBUINTES). - REFERENCIA SINAPI (98083)</t>
  </si>
  <si>
    <t xml:space="preserve"> 13.5.35 </t>
  </si>
  <si>
    <t xml:space="preserve"> COMP-1761 </t>
  </si>
  <si>
    <t>FILTRO ANAERÓBIO RETANGULAR, EM ALVENARIA COM BLOCOS DE CONCRETO, DIMENSÕES INTERNAS: 0,8 X 0,85 X H=1,60 M, VOLUME ÚTIL: 736 L (PARA 10 CONTRIBUINTES). - REFERENCIA SINAPI (98089)</t>
  </si>
  <si>
    <t xml:space="preserve"> 13.5.36 </t>
  </si>
  <si>
    <t xml:space="preserve"> COMP-1762 </t>
  </si>
  <si>
    <t>SUMIDOURO RETANGULAR, EM ALVENARIA COM TIJOLOS CERÂMICOS MACIÇOS, DIMENSÕES INTERNAS: 1,5 X 1,2 X H=1,2 M, ÁREA DE INFILTRAÇÃO: 8,28 M² (PARA 10 CONTRIBUINTES). - REFERENCIA SINAPI (98079)</t>
  </si>
  <si>
    <t xml:space="preserve"> 13.6 </t>
  </si>
  <si>
    <t>PLUVIAL</t>
  </si>
  <si>
    <t xml:space="preserve"> 13.6.1 </t>
  </si>
  <si>
    <t xml:space="preserve"> COMP-880 </t>
  </si>
  <si>
    <t>CABECEIRA GALVANIZADA PARA CALHA - FORNECIMENTO E INSTALAÇÃO</t>
  </si>
  <si>
    <t xml:space="preserve"> 13.6.2 </t>
  </si>
  <si>
    <t xml:space="preserve"> 13.6.3 </t>
  </si>
  <si>
    <t xml:space="preserve"> 89578 </t>
  </si>
  <si>
    <t>TUBO PVC, SÉRIE R, ÁGUA PLUVIAL, DN 100 MM, FORNECIDO E INSTALADO EM CONDUTORES VERTICAIS DE ÁGUAS PLUVIAIS. AF_06/2022</t>
  </si>
  <si>
    <t xml:space="preserve"> 13.6.4 </t>
  </si>
  <si>
    <t xml:space="preserve"> 89584 </t>
  </si>
  <si>
    <t>JOELHO 90 GRAUS, PVC, SERIE R, ÁGUA PLUVIAL, DN 100 MM, JUNTA ELÁSTICA, FORNECIDO E INSTALADO EM CONDUTORES VERTICAIS DE ÁGUAS PLUVIAIS. AF_06/2022</t>
  </si>
  <si>
    <t xml:space="preserve"> 13.6.5 </t>
  </si>
  <si>
    <t xml:space="preserve"> 13.6.6 </t>
  </si>
  <si>
    <t xml:space="preserve"> 89520 </t>
  </si>
  <si>
    <t>JOELHO 45 GRAUS, PVC, SERIE R, ÁGUA PLUVIAL, DN 50 MM, JUNTA ELÁSTICA, FORNECIDO E INSTALADO EM RAMAL DE ENCAMINHAMENTO. AF_06/2022</t>
  </si>
  <si>
    <t xml:space="preserve"> 13.6.7 </t>
  </si>
  <si>
    <t xml:space="preserve"> 89518 </t>
  </si>
  <si>
    <t>JOELHO 90 GRAUS, PVC, SERIE R, ÁGUA PLUVIAL, DN 50 MM, JUNTA ELÁSTICA, FORNECIDO E INSTALADO EM RAMAL DE ENCAMINHAMENTO. AF_06/2022</t>
  </si>
  <si>
    <t xml:space="preserve"> 13.6.8 </t>
  </si>
  <si>
    <t xml:space="preserve"> 13.7 </t>
  </si>
  <si>
    <t>VENTILAÇÃO</t>
  </si>
  <si>
    <t xml:space="preserve"> 13.7.1 </t>
  </si>
  <si>
    <t xml:space="preserve"> 13.7.2 </t>
  </si>
  <si>
    <t xml:space="preserve"> 13.7.3 </t>
  </si>
  <si>
    <t xml:space="preserve"> 89801 </t>
  </si>
  <si>
    <t>JOELHO 90 GRAUS, PVC, SERIE NORMAL, ESGOTO PREDIAL, DN 50 MM, JUNTA ELÁSTICA, FORNECIDO E INSTALADO EM PRUMADA DE ESGOTO SANITÁRIO OU VENTILAÇÃO. AF_08/2022</t>
  </si>
  <si>
    <t xml:space="preserve"> 13.7.4 </t>
  </si>
  <si>
    <t xml:space="preserve"> 89827 </t>
  </si>
  <si>
    <t>JUNÇÃO SIMPLES, PVC, SERIE NORMAL, ESGOTO PREDIAL, DN 50 X 50 MM, JUNTA ELÁSTICA, FORNECIDO E INSTALADO EM PRUMADA DE ESGOTO SANITÁRIO OU VENTILAÇÃO. AF_08/2022</t>
  </si>
  <si>
    <t xml:space="preserve"> 13.7.5 </t>
  </si>
  <si>
    <t xml:space="preserve"> 104348 </t>
  </si>
  <si>
    <t>TERMINAL DE VENTILAÇÃO, PVC, SÉRIE NORMAL, ESGOTO PREDIAL, DN 50 MM, JUNTA SOLDÁVEL, FORNECIDO E INSTALADO EM PRUMADA DE ESGOTO SANITÁRIO OU VENTILAÇÃO. AF_08/2022</t>
  </si>
  <si>
    <t xml:space="preserve"> 13.7.6 </t>
  </si>
  <si>
    <t xml:space="preserve"> 13.7.7 </t>
  </si>
  <si>
    <t xml:space="preserve"> 89825 </t>
  </si>
  <si>
    <t>TE, PVC, SERIE NORMAL, ESGOTO PREDIAL, DN 50 X 50 MM, JUNTA ELÁSTICA, FORNECIDO E INSTALADO EM PRUMADA DE ESGOTO SANITÁRIO OU VENTILAÇÃO. AF_08/2022</t>
  </si>
  <si>
    <t xml:space="preserve"> 14.1 </t>
  </si>
  <si>
    <t>TUBOS E CONEXÕES</t>
  </si>
  <si>
    <t xml:space="preserve"> 14.1.1 </t>
  </si>
  <si>
    <t xml:space="preserve"> 100809 </t>
  </si>
  <si>
    <t>TUBO, PEX, MULTICAMADA, COM TUBO LUVA, DN 26, INSTALADO EM RAMAL INTERNO DE INSTALAÇÕES DE GÁS - FORNECIMENTO E INSTALAÇÃO. AF_01/2020</t>
  </si>
  <si>
    <t xml:space="preserve"> 14.3 </t>
  </si>
  <si>
    <t>GASES MEDICINAIS</t>
  </si>
  <si>
    <t xml:space="preserve"> 14.3.1 </t>
  </si>
  <si>
    <t xml:space="preserve"> 103836 </t>
  </si>
  <si>
    <t>TUBO EM COBRE RÍGIDO, DN 22 MM, CLASSE A, SEM ISOLAMENTO, INSTALADO EM RAMAL E SUB-RAMAL DE GÁS MEDICINAL - FORNECIMENTO E INSTALAÇÃO. AF_04/2022</t>
  </si>
  <si>
    <t xml:space="preserve"> 14.3.2 </t>
  </si>
  <si>
    <t xml:space="preserve"> 103835 </t>
  </si>
  <si>
    <t>TUBO EM COBRE RÍGIDO, DN 15 MM, CLASSE A, SEM ISOLAMENTO, INSTALADO EM RAMAL E SUB-RAMAL DE GÁS MEDICINAL - FORNECIMENTO E INSTALAÇÃO. AF_04/2022</t>
  </si>
  <si>
    <t xml:space="preserve"> 14.3.3 </t>
  </si>
  <si>
    <t xml:space="preserve"> 103852 </t>
  </si>
  <si>
    <t>LUVA EM COBRE, DN 22 MM, SEM ANEL DE SOLDA, INSTALADO EM RAMAL E SUB-RAMAL DE GÁS MEDICINAL - FORNECIMENTO E INSTALAÇÃO. AF_04/2022</t>
  </si>
  <si>
    <t xml:space="preserve"> 14.3.4 </t>
  </si>
  <si>
    <t xml:space="preserve"> 103847 </t>
  </si>
  <si>
    <t>LUVA EM COBRE, DN 15 MM, SEM ANEL DE SOLDA, INSTALADO EM RAMAL E SUB-RAMAL DE GÁS MEDICINAL - FORNECIMENTO E INSTALAÇÃO. AF_04/2022</t>
  </si>
  <si>
    <t xml:space="preserve"> 14.3.5 </t>
  </si>
  <si>
    <t xml:space="preserve"> 103841 </t>
  </si>
  <si>
    <t>COTOVELO EM COBRE, DN 22 MM, 90 GRAUS, SEM ANEL DE SOLDA, INSTALADO EM RAMAL E SUB-RAMAL DE GÁS MEDICINAL - FORNECIMENTO E INSTALAÇÃO. AF_04/2022</t>
  </si>
  <si>
    <t xml:space="preserve"> 14.3.6 </t>
  </si>
  <si>
    <t xml:space="preserve"> 103838 </t>
  </si>
  <si>
    <t>COTOVELO EM COBRE, DN 15 MM, 90 GRAUS, SEM ANEL DE SOLDA, INSTALADO EM RAMAL E SUB-RAMAL DE GÁS MEDICINAL - FORNECIMENTO E INSTALAÇÃO. AF_04/2022</t>
  </si>
  <si>
    <t xml:space="preserve"> 14.3.7 </t>
  </si>
  <si>
    <t xml:space="preserve"> 103865 </t>
  </si>
  <si>
    <t>TÊ EM COBRE, DN 15 MM, SEM ANEL DE SOLDA, INSTALADO EM RAMAL E SUB-RAMAL DE GÁS MEDICINAL - FORNECIMENTO E INSTALAÇÃO. AF_04/2022</t>
  </si>
  <si>
    <t xml:space="preserve"> 14.3.8 </t>
  </si>
  <si>
    <t xml:space="preserve"> 103856 </t>
  </si>
  <si>
    <t>BUCHA DE REDUÇÃO EM COBRE, DN 22 MM X 15 MM, SEM ANEL DE SOLDA, PONTA X BOLSA, INSTALADO EM RAMAL E SUB-RAMAL DE GÁS MEDICINAL - FORNECIMENTO E INSTALAÇÃO. AF_04/2022</t>
  </si>
  <si>
    <t xml:space="preserve"> 14.3.9 </t>
  </si>
  <si>
    <t xml:space="preserve"> 95248 </t>
  </si>
  <si>
    <t>VÁLVULA DE ESFERA BRUTA, BRONZE, ROSCÁVEL, 1/2" - FORNECIMENTO E INSTALAÇÃO. AF_08/2021</t>
  </si>
  <si>
    <t xml:space="preserve"> 14.3.10 </t>
  </si>
  <si>
    <t xml:space="preserve"> COMP-1571 </t>
  </si>
  <si>
    <t>CAIXA DE SECCIONAMENTO 45X45X12CM (SOBREPOR) FORNECIMENTO E INSTALACAO. REFERENCIA SINAPI (100557)</t>
  </si>
  <si>
    <t xml:space="preserve"> 14.3.11 </t>
  </si>
  <si>
    <t xml:space="preserve"> 90461 </t>
  </si>
  <si>
    <t>SUPORTE PARA 4 TUBOS HORIZONTAIS, ESPAÇADO A CADA 56 CM, EM PERFILADO COM COMPRIMENTO DE 42 CM FIXADO EM LAJE, POR METRO DE TUBULAÇÃO FIXADA. AF_09/2023</t>
  </si>
  <si>
    <t xml:space="preserve"> 14.3.12 </t>
  </si>
  <si>
    <t xml:space="preserve"> 00039863 </t>
  </si>
  <si>
    <t>CONECTOR BRONZE/LATAO (REF 603) SEM ANEL DE SOLDA, BOLSA X ROSCA F, 22 MM X 1/2"</t>
  </si>
  <si>
    <t xml:space="preserve"> 14.3.13 </t>
  </si>
  <si>
    <t xml:space="preserve"> 00039862 </t>
  </si>
  <si>
    <t>CONECTOR BRONZE/LATAO (REF 603) SEM ANEL DE SOLDA, BOLSA X ROSCA F, 15 MM X 1/2"</t>
  </si>
  <si>
    <t xml:space="preserve"> 15.1 </t>
  </si>
  <si>
    <t>CABEAMENTO</t>
  </si>
  <si>
    <t xml:space="preserve"> 15.1.1 </t>
  </si>
  <si>
    <t xml:space="preserve"> 00039600 </t>
  </si>
  <si>
    <t>CONECTOR / TOMADA FEMEA RJ 45, CATEGORIA 5 E (CAT 5E) PARA CABOS</t>
  </si>
  <si>
    <t xml:space="preserve"> 15.1.2 </t>
  </si>
  <si>
    <t xml:space="preserve"> 98301 </t>
  </si>
  <si>
    <t>PATCH PANEL 24 PORTAS, CATEGORIA 5E - FORNECIMENTO E INSTALAÇÃO. AF_11/2019</t>
  </si>
  <si>
    <t xml:space="preserve"> 15.1.3 </t>
  </si>
  <si>
    <t xml:space="preserve"> 98305 </t>
  </si>
  <si>
    <t>RACK FECHADO PARA SERVIDOR - FORNECIMENTO E INSTALAÇÃO. AF_11/2019</t>
  </si>
  <si>
    <t xml:space="preserve"> 15.1.4 </t>
  </si>
  <si>
    <t xml:space="preserve"> 15.1.5 </t>
  </si>
  <si>
    <t xml:space="preserve"> 92869 </t>
  </si>
  <si>
    <t>CAIXA RETANGULAR 4" X 2" BAIXA (0,30 M DO PISO), METÁLICA, INSTALADA EM PAREDE - FORNECIMENTO E INSTALAÇÃO. AF_03/2023</t>
  </si>
  <si>
    <t xml:space="preserve"> 15.1.6 </t>
  </si>
  <si>
    <t xml:space="preserve"> COT-607 </t>
  </si>
  <si>
    <t>ARRUELA LISA 1/4" GALVANIZADA</t>
  </si>
  <si>
    <t xml:space="preserve"> 15.1.7 </t>
  </si>
  <si>
    <t xml:space="preserve"> COT-613 </t>
  </si>
  <si>
    <t>Parafuso galvan. cabeça lentilha 1/4"x5/8" máquina rosca total</t>
  </si>
  <si>
    <t xml:space="preserve"> 15.1.8 </t>
  </si>
  <si>
    <t xml:space="preserve"> 00039997 </t>
  </si>
  <si>
    <t>PORCA ZINCADA, SEXTAVADA, DIAMETRO 1/4"</t>
  </si>
  <si>
    <t xml:space="preserve"> 15.1.9 </t>
  </si>
  <si>
    <t xml:space="preserve"> COMP-1766 </t>
  </si>
  <si>
    <t>CABO ELETRÔNICO CATEGORIA 5E, INSTALADO EM EDIFICAÇÃO INSTITUCIONAL - FORNECIMENTO E INSTALAÇÃO. - REFERENCIA SINAPI (98295)</t>
  </si>
  <si>
    <t xml:space="preserve"> 15.1.10 </t>
  </si>
  <si>
    <t xml:space="preserve"> 00007552 </t>
  </si>
  <si>
    <t>PLACA/TAMPA CEGA EM LATAO ESCOVADO PARA CONDULETE EM LIGA DE ALUMINIO 4 X 4"</t>
  </si>
  <si>
    <t xml:space="preserve"> 15.1.11 </t>
  </si>
  <si>
    <t xml:space="preserve"> 98307 </t>
  </si>
  <si>
    <t>TOMADA DE REDE RJ45 - FORNECIMENTO E INSTALAÇÃO. AF_11/2019</t>
  </si>
  <si>
    <t xml:space="preserve"> 15.1.12 </t>
  </si>
  <si>
    <t xml:space="preserve"> COMP-1141 </t>
  </si>
  <si>
    <t>Saída dupla para eletroduto- Acessórios para eletrocalha</t>
  </si>
  <si>
    <t xml:space="preserve"> 15.1.13 </t>
  </si>
  <si>
    <t xml:space="preserve"> COMP-1142 </t>
  </si>
  <si>
    <t>Saída horizontal para eletroduto- Acessórios para eletrocalha</t>
  </si>
  <si>
    <t xml:space="preserve"> 15.1.14 </t>
  </si>
  <si>
    <t xml:space="preserve"> COMP-1437 </t>
  </si>
  <si>
    <t>Curva horizontal 90°Saída horizontal para eletroduto 100X100</t>
  </si>
  <si>
    <t xml:space="preserve"> 15.1.15 </t>
  </si>
  <si>
    <t xml:space="preserve"> COMP-1418 </t>
  </si>
  <si>
    <t>ELETROCALHA PERFURADA 100X50</t>
  </si>
  <si>
    <t xml:space="preserve"> 15.1.16 </t>
  </si>
  <si>
    <t xml:space="preserve"> COMP-1440 </t>
  </si>
  <si>
    <t>TE 90 HORIZONTAL 100X100 ELETROCALHA</t>
  </si>
  <si>
    <t xml:space="preserve"> 15.1.17 </t>
  </si>
  <si>
    <t xml:space="preserve"> COMP-1419 </t>
  </si>
  <si>
    <t>Tala plana perfurada	100mm</t>
  </si>
  <si>
    <t xml:space="preserve"> 15.1.18 </t>
  </si>
  <si>
    <t xml:space="preserve"> COMP-1149 </t>
  </si>
  <si>
    <t>Tala plana perfurada	50mm</t>
  </si>
  <si>
    <t xml:space="preserve"> 15.1.19 </t>
  </si>
  <si>
    <t xml:space="preserve"> COMP-1458 </t>
  </si>
  <si>
    <t>TAMPA PARA TE HORIZONTAL 90 100X100</t>
  </si>
  <si>
    <t xml:space="preserve"> 15.1.20 </t>
  </si>
  <si>
    <t xml:space="preserve"> COMP-1459 </t>
  </si>
  <si>
    <t>TAMPA CURVA 90 HORIZONTAL  100X100 ELETROCALHA</t>
  </si>
  <si>
    <t xml:space="preserve"> 15.1.21 </t>
  </si>
  <si>
    <t xml:space="preserve"> 91857 </t>
  </si>
  <si>
    <t>ELETRODUTO FLEXÍVEL CORRUGADO REFORÇADO, PVC, DN 32 MM (1"), PARA CIRCUITOS TERMINAIS, INSTALADO EM PAREDE - FORNECIMENTO E INSTALAÇÃO. AF_03/2023</t>
  </si>
  <si>
    <t xml:space="preserve"> 15.1.22 </t>
  </si>
  <si>
    <t xml:space="preserve"> 15.1.23 </t>
  </si>
  <si>
    <t xml:space="preserve"> COMP-1463 </t>
  </si>
  <si>
    <t>RACK CAIXA PADRÃO 19" - PORTA ACRILICO CRISTAL- 12UX470MM- FORNECIMENTO E INSTALAÇÃO. AF_11/2019</t>
  </si>
  <si>
    <t xml:space="preserve"> 15.2 </t>
  </si>
  <si>
    <t>ELÉTRICO INTERNO</t>
  </si>
  <si>
    <t xml:space="preserve"> 15.2.1 </t>
  </si>
  <si>
    <t xml:space="preserve"> COMP-1411 </t>
  </si>
  <si>
    <t>SUPORTE MÃO FRANCESA REFORÇADA 100MM - FORNECIMENTO E INSTALAÇÃO. AF_01/2020</t>
  </si>
  <si>
    <t xml:space="preserve"> 15.2.2 </t>
  </si>
  <si>
    <t xml:space="preserve"> 00039212 </t>
  </si>
  <si>
    <t>ARRUELA EM ALUMINIO, COM ROSCA, DE 1 1/2", PARA ELETRODUTO</t>
  </si>
  <si>
    <t xml:space="preserve"> 15.2.3 </t>
  </si>
  <si>
    <t xml:space="preserve"> 00039209 </t>
  </si>
  <si>
    <t>ARRUELA EM ALUMINIO, COM ROSCA, DE 3/4", PARA ELETRODUTO</t>
  </si>
  <si>
    <t xml:space="preserve"> 15.2.4 </t>
  </si>
  <si>
    <t xml:space="preserve"> 00039178 </t>
  </si>
  <si>
    <t>BUCHA EM ALUMINIO, COM ROSCA, DE 1 1/2", PARA ELETRODUTO</t>
  </si>
  <si>
    <t xml:space="preserve"> 15.2.5 </t>
  </si>
  <si>
    <t xml:space="preserve"> 00039175 </t>
  </si>
  <si>
    <t>BUCHA EM ALUMINIO, COM ROSCA, DE 3/4", PARA ELETRODUTO</t>
  </si>
  <si>
    <t xml:space="preserve"> 15.2.6 </t>
  </si>
  <si>
    <t xml:space="preserve"> 15.2.7 </t>
  </si>
  <si>
    <t xml:space="preserve"> 91943 </t>
  </si>
  <si>
    <t>CAIXA RETANGULAR 4" X 4" MÉDIA (1,30 M DO PISO), PVC, INSTALADA EM PAREDE - FORNECIMENTO E INSTALAÇÃO. AF_03/2023</t>
  </si>
  <si>
    <t xml:space="preserve"> 15.2.8 </t>
  </si>
  <si>
    <t xml:space="preserve"> 15.2.9 </t>
  </si>
  <si>
    <t xml:space="preserve"> 92868 </t>
  </si>
  <si>
    <t>CAIXA RETANGULAR 4" X 2" MÉDIA (1,30 M DO PISO), METÁLICA, INSTALADA EM PAREDE - FORNECIMENTO E INSTALAÇÃO. AF_03/2023</t>
  </si>
  <si>
    <t xml:space="preserve"> 15.2.10 </t>
  </si>
  <si>
    <t xml:space="preserve"> 91939 </t>
  </si>
  <si>
    <t>CAIXA RETANGULAR 4" X 2" ALTA (2,00 M DO PISO), PVC, INSTALADA EM PAREDE - FORNECIMENTO E INSTALAÇÃO. AF_03/2023</t>
  </si>
  <si>
    <t xml:space="preserve"> 15.2.11 </t>
  </si>
  <si>
    <t xml:space="preserve"> 93018 </t>
  </si>
  <si>
    <t>CURVA 90 GRAUS PARA ELETRODUTO, PVC, ROSCÁVEL, DN 50 MM (1 1/2"), PARA REDE ENTERRADA DE DISTRIBUIÇÃO DE ENERGIA ELÉTRICA - FORNECIMENTO E INSTALAÇÃO. AF_12/2021</t>
  </si>
  <si>
    <t xml:space="preserve"> 15.2.12 </t>
  </si>
  <si>
    <t xml:space="preserve"> 93013 </t>
  </si>
  <si>
    <t>LUVA PARA ELETRODUTO, PVC, ROSCÁVEL, DN 50 MM (1 1/2"), PARA REDE ENTERRADA DE DISTRIBUIÇÃO DE ENERGIA ELÉTRICA - FORNECIMENTO E INSTALAÇÃO. AF_12/2021</t>
  </si>
  <si>
    <t xml:space="preserve"> 15.2.13 </t>
  </si>
  <si>
    <t xml:space="preserve"> COT-606 </t>
  </si>
  <si>
    <t>Arruela de pressão galvan. 1/4"</t>
  </si>
  <si>
    <t xml:space="preserve"> 15.2.14 </t>
  </si>
  <si>
    <t xml:space="preserve"> 15.2.15 </t>
  </si>
  <si>
    <t xml:space="preserve"> 00039207 </t>
  </si>
  <si>
    <t>ARRUELA EM ALUMINIO, COM ROSCA, DE 3/8", PARA ELETRODUTO</t>
  </si>
  <si>
    <t xml:space="preserve"> 15.2.16 </t>
  </si>
  <si>
    <t xml:space="preserve"> 00004375 </t>
  </si>
  <si>
    <t>BUCHA DE NYLON SEM ABA S6</t>
  </si>
  <si>
    <t xml:space="preserve"> 15.2.17 </t>
  </si>
  <si>
    <t xml:space="preserve"> 00000404 </t>
  </si>
  <si>
    <t>FITA ISOLANTE DE BORRACHA AUTOFUSAO, USO ATE 69 KV (ALTA TENSAO)</t>
  </si>
  <si>
    <t xml:space="preserve"> 15.2.18 </t>
  </si>
  <si>
    <t xml:space="preserve"> 00004356 </t>
  </si>
  <si>
    <t>PARAFUSO DE ACO ZINCADO COM ROSCA SOBERBA, CABECA CHATA E FENDA SIMPLES, DIAMETRO 4,8 MM, COMPRIMENTO 45 MM</t>
  </si>
  <si>
    <t xml:space="preserve"> 15.2.19 </t>
  </si>
  <si>
    <t xml:space="preserve"> COT-612 </t>
  </si>
  <si>
    <t>Parafuso galvan. cab. sext.	3/8"x2.1/2" rosca total WW</t>
  </si>
  <si>
    <t xml:space="preserve"> 15.2.20 </t>
  </si>
  <si>
    <t xml:space="preserve"> 15.2.21 </t>
  </si>
  <si>
    <t xml:space="preserve"> 15.2.22 </t>
  </si>
  <si>
    <t xml:space="preserve"> 00004342 </t>
  </si>
  <si>
    <t>PORCA ZINCADA, SEXTAVADA, DIAMETRO 3/8"</t>
  </si>
  <si>
    <t xml:space="preserve"> 15.2.23 </t>
  </si>
  <si>
    <t xml:space="preserve"> 104765 </t>
  </si>
  <si>
    <t>SUPORTE PARA 4 ELETRODUTOS, ESPAÇADO A CADA 80 CM, EM PERFILADO COM COMPRIMENTO DE 42 CM FIXADO EM LAJE, POR METRO DE ELETRODUTO FIXADO. AF_09/2023</t>
  </si>
  <si>
    <t xml:space="preserve"> 15.2.24 </t>
  </si>
  <si>
    <t xml:space="preserve"> 96985 </t>
  </si>
  <si>
    <t>HASTE DE ATERRAMENTO, DIÂMETRO 5/8", COM 3 METROS - FORNECIMENTO E INSTALAÇÃO. AF_08/2023</t>
  </si>
  <si>
    <t xml:space="preserve"> 15.2.25 </t>
  </si>
  <si>
    <t xml:space="preserve"> COT-486 </t>
  </si>
  <si>
    <t>CONECTOR CUNHA ALUMÍNIO 35MM/35MM PARA USO COM PISTOLA - TIPO VERMELHO</t>
  </si>
  <si>
    <t xml:space="preserve"> 15.2.26 </t>
  </si>
  <si>
    <t xml:space="preserve"> 91935 </t>
  </si>
  <si>
    <t>CABO DE COBRE FLEXÍVEL ISOLADO, 16 MM², ANTI-CHAMA 0,6/1,0 KV, PARA CIRCUITOS TERMINAIS - FORNECIMENTO E INSTALAÇÃO. AF_03/2023</t>
  </si>
  <si>
    <t xml:space="preserve"> 15.2.27 </t>
  </si>
  <si>
    <t xml:space="preserve"> 91927 </t>
  </si>
  <si>
    <t>CABO DE COBRE FLEXÍVEL ISOLADO, 2,5 MM², ANTI-CHAMA 0,6/1,0 KV, PARA CIRCUITOS TERMINAIS - FORNECIMENTO E INSTALAÇÃO. AF_03/2023</t>
  </si>
  <si>
    <t xml:space="preserve"> 15.2.28 </t>
  </si>
  <si>
    <t>CABO DE COBRE FLEXÍVEL ISOLADO, 2,5 MM², ANTI-CHAMA 0,6/1,0 KV, PARA CIRCUITOS TERMINAIS - FORNECIMENTO E INSTALAÇÃO. - COR VERDE</t>
  </si>
  <si>
    <t xml:space="preserve"> 15.2.29 </t>
  </si>
  <si>
    <t>CABO DE COBRE FLEXÍVEL ISOLADO, 2,5 MM², ANTI-CHAMA 0,6/1,0 KV, PARA CIRCUITOS TERMINAIS - FORNECIMENTO E INSTALAÇÃO. - COR VERMELHO</t>
  </si>
  <si>
    <t xml:space="preserve"> 15.2.30 </t>
  </si>
  <si>
    <t xml:space="preserve"> 92986 </t>
  </si>
  <si>
    <t>CABO DE COBRE FLEXÍVEL ISOLADO, 35 MM², ANTI-CHAMA 0,6/1,0 KV, PARA REDE ENTERRADA DE DISTRIBUIÇÃO DE ENERGIA ELÉTRICA - FORNECIMENTO E INSTALAÇÃO. AF_12/2021</t>
  </si>
  <si>
    <t xml:space="preserve"> 15.2.31 </t>
  </si>
  <si>
    <t>CABO DE COBRE FLEXÍVEL ISOLADO, 35 MM², ANTI-CHAMA 0,6/1,0 KV, PARA REDE ENTERRADA DE DISTRIBUIÇÃO DE ENERGIA ELÉTRICA - FORNECIMENTO E INSTALAÇÃO. - COR BRANCO</t>
  </si>
  <si>
    <t xml:space="preserve"> 15.2.32 </t>
  </si>
  <si>
    <t>CABO DE COBRE FLEXÍVEL ISOLADO, 35 MM², ANTI-CHAMA 0,6/1,0 KV, PARA REDE ENTERRADA DE DISTRIBUIÇÃO DE ENERGIA ELÉTRICA - FORNECIMENTO E INSTALAÇÃO. - COR PRETO</t>
  </si>
  <si>
    <t xml:space="preserve"> 15.2.33 </t>
  </si>
  <si>
    <t>CABO DE COBRE FLEXÍVEL ISOLADO, 35 MM², ANTI-CHAMA 0,6/1,0 KV, PARA REDE ENTERRADA DE DISTRIBUIÇÃO DE ENERGIA ELÉTRICA - FORNECIMENTO E INSTALAÇÃO. - COR VERMELHO</t>
  </si>
  <si>
    <t xml:space="preserve"> 15.2.34 </t>
  </si>
  <si>
    <t xml:space="preserve"> 91931 </t>
  </si>
  <si>
    <t>CABO DE COBRE FLEXÍVEL ISOLADO, 6 MM², ANTI-CHAMA 0,6/1,0 KV, PARA CIRCUITOS TERMINAIS - FORNECIMENTO E INSTALAÇÃO. AF_03/2023</t>
  </si>
  <si>
    <t xml:space="preserve"> 15.2.35 </t>
  </si>
  <si>
    <t>CABO DE COBRE FLEXÍVEL ISOLADO, 6 MM², ANTI-CHAMA 0,6/1,0 KV, PARA CIRCUITOS TERMINAIS - FORNECIMENTO E INSTALAÇÃO. - COR BRANCO</t>
  </si>
  <si>
    <t xml:space="preserve"> 15.2.36 </t>
  </si>
  <si>
    <t>CABO DE COBRE FLEXÍVEL ISOLADO, 6 MM², ANTI-CHAMA 0,6/1,0 KV, PARA CIRCUITOS TERMINAIS - FORNECIMENTO E INSTALAÇÃO. - COR PRETO</t>
  </si>
  <si>
    <t xml:space="preserve"> 15.2.37 </t>
  </si>
  <si>
    <t>CABO DE COBRE FLEXÍVEL ISOLADO, 6 MM², ANTI-CHAMA 0,6/1,0 KV, PARA CIRCUITOS TERMINAIS - FORNECIMENTO E INSTALAÇÃO. - COR VERDE</t>
  </si>
  <si>
    <t xml:space="preserve"> 15.2.38 </t>
  </si>
  <si>
    <t>CABO DE COBRE FLEXÍVEL ISOLADO, 6 MM², ANTI-CHAMA 0,6/1,0 KV, PARA CIRCUITOS TERMINAIS - FORNECIMENTO E INSTALAÇÃO. - COR VERMELHO</t>
  </si>
  <si>
    <t xml:space="preserve"> 15.2.39 </t>
  </si>
  <si>
    <t xml:space="preserve"> 91933 </t>
  </si>
  <si>
    <t>CABO DE COBRE FLEXÍVEL ISOLADO, 10 MM², ANTI-CHAMA 0,6/1,0 KV, PARA CIRCUITOS TERMINAIS - FORNECIMENTO E INSTALAÇÃO. AF_03/2023</t>
  </si>
  <si>
    <t xml:space="preserve"> 15.2.40 </t>
  </si>
  <si>
    <t>CABO DE COBRE FLEXÍVEL ISOLADO, 10 MM², ANTI-CHAMA 0,6/1,0 KV, PARA CIRCUITOS TERMINAIS - FORNECIMENTO E INSTALAÇÃO. - COR VERDE</t>
  </si>
  <si>
    <t xml:space="preserve"> 15.2.41 </t>
  </si>
  <si>
    <t>CABO DE COBRE FLEXÍVEL ISOLADO, 10 MM², ANTI-CHAMA 0,6/1,0 KV, PARA CIRCUITOS TERMINAIS - FORNECIMENTO E INSTALAÇÃO. - COR VERMELHO</t>
  </si>
  <si>
    <t xml:space="preserve"> 15.2.42 </t>
  </si>
  <si>
    <t xml:space="preserve"> 15.2.43 </t>
  </si>
  <si>
    <t>CABO DE COBRE FLEXÍVEL ISOLADO, 1,5 MM², ANTI-CHAMA 450/750 V, PARA CIRCUITOS TERMINAIS - FORNECIMENTO E INSTALAÇÃO. - COR AZUL CLARO</t>
  </si>
  <si>
    <t xml:space="preserve"> 15.2.44 </t>
  </si>
  <si>
    <t>CABO DE COBRE FLEXÍVEL ISOLADO, 1,5 MM², ANTI-CHAMA 450/750 V, PARA CIRCUITOS TERMINAIS - FORNECIMENTO E INSTALAÇÃO. - COR VERDE</t>
  </si>
  <si>
    <t xml:space="preserve"> 15.2.45 </t>
  </si>
  <si>
    <t>CABO DE COBRE FLEXÍVEL ISOLADO, 1,5 MM², ANTI-CHAMA 450/750 V, PARA CIRCUITOS TERMINAIS - FORNECIMENTO E INSTALAÇÃO. - COR VERMELHO</t>
  </si>
  <si>
    <t xml:space="preserve"> 15.2.46 </t>
  </si>
  <si>
    <t xml:space="preserve"> 15.2.47 </t>
  </si>
  <si>
    <t>CABO DE COBRE FLEXÍVEL ISOLADO, 2,5 MM², ANTI-CHAMA 450/750 V, PARA CIRCUITOS TERMINAIS - FORNECIMENTO E INSTALAÇÃO. - COR BRANCO</t>
  </si>
  <si>
    <t xml:space="preserve"> 15.2.48 </t>
  </si>
  <si>
    <t>CABO DE COBRE FLEXÍVEL ISOLADO, 2,5 MM², ANTI-CHAMA 450/750 V, PARA CIRCUITOS TERMINAIS - FORNECIMENTO E INSTALAÇÃO. - COR PRETO</t>
  </si>
  <si>
    <t xml:space="preserve"> 15.2.49 </t>
  </si>
  <si>
    <t>CABO DE COBRE FLEXÍVEL ISOLADO, 2,5 MM², ANTI-CHAMA 450/750 V, PARA CIRCUITOS TERMINAIS - FORNECIMENTO E INSTALAÇÃO. - COR VERDE</t>
  </si>
  <si>
    <t xml:space="preserve"> 15.2.50 </t>
  </si>
  <si>
    <t>CABO DE COBRE FLEXÍVEL ISOLADO, 2,5 MM², ANTI-CHAMA 450/750 V, PARA CIRCUITOS TERMINAIS - FORNECIMENTO E INSTALAÇÃO. - COR VERMELHO</t>
  </si>
  <si>
    <t xml:space="preserve"> 15.2.51 </t>
  </si>
  <si>
    <t xml:space="preserve"> 91928 </t>
  </si>
  <si>
    <t>CABO DE COBRE FLEXÍVEL ISOLADO, 4 MM², ANTI-CHAMA 450/750 V, PARA CIRCUITOS TERMINAIS - FORNECIMENTO E INSTALAÇÃO. AF_03/2023</t>
  </si>
  <si>
    <t xml:space="preserve"> 15.2.52 </t>
  </si>
  <si>
    <t>CABO DE COBRE FLEXÍVEL ISOLADO, 4 MM², ANTI-CHAMA 450/750 V, PARA CIRCUITOS TERMINAIS - FORNECIMENTO E INSTALAÇÃO. - COR VERDE-AMARELO</t>
  </si>
  <si>
    <t xml:space="preserve"> 15.2.53 </t>
  </si>
  <si>
    <t>CABO DE COBRE FLEXÍVEL ISOLADO, 4 MM², ANTI-CHAMA 450/750 V, PARA CIRCUITOS TERMINAIS - FORNECIMENTO E INSTALAÇÃO. - COR VERMELHO</t>
  </si>
  <si>
    <t xml:space="preserve"> 15.2.54 </t>
  </si>
  <si>
    <t xml:space="preserve"> 91930 </t>
  </si>
  <si>
    <t>CABO DE COBRE FLEXÍVEL ISOLADO, 6 MM², ANTI-CHAMA 450/750 V, PARA CIRCUITOS TERMINAIS - FORNECIMENTO E INSTALAÇÃO. AF_03/2023</t>
  </si>
  <si>
    <t xml:space="preserve"> 15.2.55 </t>
  </si>
  <si>
    <t>CABO DE COBRE FLEXÍVEL ISOLADO, 6 MM², ANTI-CHAMA 450/750 V, PARA CIRCUITOS TERMINAIS - FORNECIMENTO E INSTALAÇÃO. - COR BRANCO</t>
  </si>
  <si>
    <t xml:space="preserve"> 15.2.56 </t>
  </si>
  <si>
    <t>CABO DE COBRE FLEXÍVEL ISOLADO, 6 MM², ANTI-CHAMA 450/750 V, PARA CIRCUITOS TERMINAIS - FORNECIMENTO E INSTALAÇÃO. - COR PRETO</t>
  </si>
  <si>
    <t xml:space="preserve"> 15.2.57 </t>
  </si>
  <si>
    <t>CABO DE COBRE FLEXÍVEL ISOLADO, 6 MM², ANTI-CHAMA 450/750 V, PARA CIRCUITOS TERMINAIS - FORNECIMENTO E INSTALAÇÃO. - COR VERDE</t>
  </si>
  <si>
    <t xml:space="preserve"> 15.2.58 </t>
  </si>
  <si>
    <t xml:space="preserve"> COMP-647 </t>
  </si>
  <si>
    <t>CAIXA ENTERRADA ELÉTRICA RETANGULAR, EM ALVENARIA COM TIJOLOS CERÂMICOS MACIÇOS, FUNDO COM BRITA, DIMENSÕES INTERNAS: 0,2X0,2X0,2 M. - REFERENCIA SINAPI (97886)</t>
  </si>
  <si>
    <t xml:space="preserve"> 15.2.59 </t>
  </si>
  <si>
    <t xml:space="preserve"> 97887 </t>
  </si>
  <si>
    <t>CAIXA ENTERRADA ELÉTRICA RETANGULAR, EM ALVENARIA COM TIJOLOS CERÂMICOS MACIÇOS, FUNDO COM BRITA, DIMENSÕES INTERNAS: 0,4X0,4X0,4 M. AF_12/2020</t>
  </si>
  <si>
    <t xml:space="preserve"> 15.2.60 </t>
  </si>
  <si>
    <t xml:space="preserve"> COMP-1480 </t>
  </si>
  <si>
    <t>CAIXA DE PASSAGEM - AÇO PINTADA - 1150x950*x800 mm COM TAMPA</t>
  </si>
  <si>
    <t xml:space="preserve"> 15.2.61 </t>
  </si>
  <si>
    <t xml:space="preserve"> 96973 </t>
  </si>
  <si>
    <t>CORDOALHA DE COBRE NU 35 MM², NÃO ENTERRADA, COM ISOLADOR - FORNECIMENTO E INSTALAÇÃO. AF_08/2023</t>
  </si>
  <si>
    <t xml:space="preserve"> 15.2.62 </t>
  </si>
  <si>
    <t xml:space="preserve"> 91955 </t>
  </si>
  <si>
    <t>INTERRUPTOR PARALELO (1 MÓDULO), 10A/250V, INCLUINDO SUPORTE E PLACA - FORNECIMENTO E INSTALAÇÃO. AF_03/2023</t>
  </si>
  <si>
    <t xml:space="preserve"> 15.2.63 </t>
  </si>
  <si>
    <t xml:space="preserve"> 15.2.64 </t>
  </si>
  <si>
    <t xml:space="preserve"> 91959 </t>
  </si>
  <si>
    <t>INTERRUPTOR SIMPLES (2 MÓDULOS), 10A/250V, INCLUINDO SUPORTE E PLACA - FORNECIMENTO E INSTALAÇÃO. AF_03/2023</t>
  </si>
  <si>
    <t xml:space="preserve"> 15.2.65 </t>
  </si>
  <si>
    <t xml:space="preserve"> 91967 </t>
  </si>
  <si>
    <t>INTERRUPTOR SIMPLES (3 MÓDULOS), 10A/250V, INCLUINDO SUPORTE E PLACA - FORNECIMENTO E INSTALAÇÃO. AF_03/2023</t>
  </si>
  <si>
    <t xml:space="preserve"> 15.2.66 </t>
  </si>
  <si>
    <t xml:space="preserve"> 91992 </t>
  </si>
  <si>
    <t>TOMADA ALTA DE EMBUTIR (1 MÓDULO), 2P+T 10 A, INCLUINDO SUPORTE E PLACA - FORNECIMENTO E INSTALAÇÃO. AF_03/2023</t>
  </si>
  <si>
    <t xml:space="preserve"> 15.2.67 </t>
  </si>
  <si>
    <t xml:space="preserve"> 91996 </t>
  </si>
  <si>
    <t>TOMADA MÉDIA DE EMBUTIR (1 MÓDULO), 2P+T 10 A, INCLUINDO SUPORTE E PLACA - FORNECIMENTO E INSTALAÇÃO. AF_03/2023</t>
  </si>
  <si>
    <t xml:space="preserve"> 15.2.68 </t>
  </si>
  <si>
    <t xml:space="preserve"> 91997 </t>
  </si>
  <si>
    <t>TOMADA MÉDIA DE EMBUTIR (1 MÓDULO), 2P+T 20 A, INCLUINDO SUPORTE E PLACA - FORNECIMENTO E INSTALAÇÃO. AF_03/2023</t>
  </si>
  <si>
    <t xml:space="preserve"> 15.2.69 </t>
  </si>
  <si>
    <t xml:space="preserve"> 00038091 </t>
  </si>
  <si>
    <t>ESPELHO / PLACA CEGA 4" X 2", PARA INSTALACAO DE TOMADAS E INTERRUPTORES</t>
  </si>
  <si>
    <t xml:space="preserve"> 15.2.70 </t>
  </si>
  <si>
    <t xml:space="preserve"> 92023 </t>
  </si>
  <si>
    <t>INTERRUPTOR SIMPLES (1 MÓDULO) COM 1 TOMADA DE EMBUTIR 2P+T 10 A, INCLUINDO SUPORTE E PLACA - FORNECIMENTO E INSTALAÇÃO. AF_03/2023</t>
  </si>
  <si>
    <t xml:space="preserve"> 15.2.71 </t>
  </si>
  <si>
    <t xml:space="preserve"> 92008 </t>
  </si>
  <si>
    <t>TOMADA BAIXA DE EMBUTIR (2 MÓDULOS), 2P+T 10 A, INCLUINDO SUPORTE E PLACA - FORNECIMENTO E INSTALAÇÃO. AF_03/2023</t>
  </si>
  <si>
    <t xml:space="preserve"> 15.2.72 </t>
  </si>
  <si>
    <t xml:space="preserve"> 92009 </t>
  </si>
  <si>
    <t>TOMADA BAIXA DE EMBUTIR (2 MÓDULOS), 2P+T 20 A, INCLUINDO SUPORTE E PLACA - FORNECIMENTO E INSTALAÇÃO. AF_03/2023</t>
  </si>
  <si>
    <t xml:space="preserve"> 15.2.73 </t>
  </si>
  <si>
    <t xml:space="preserve"> 15.2.74 </t>
  </si>
  <si>
    <t xml:space="preserve"> 91993 </t>
  </si>
  <si>
    <t>TOMADA ALTA DE EMBUTIR (1 MÓDULO), 2P+T 20 A, INCLUINDO SUPORTE E PLACA - FORNECIMENTO E INSTALAÇÃO. AF_03/2023</t>
  </si>
  <si>
    <t xml:space="preserve"> 15.2.75 </t>
  </si>
  <si>
    <t xml:space="preserve"> 93653 </t>
  </si>
  <si>
    <t>DISJUNTOR MONOPOLAR TIPO DIN, CORRENTE NOMINAL DE 10A - FORNECIMENTO E INSTALAÇÃO. AF_10/2020</t>
  </si>
  <si>
    <t xml:space="preserve"> 15.2.76 </t>
  </si>
  <si>
    <t xml:space="preserve"> 93654 </t>
  </si>
  <si>
    <t>DISJUNTOR MONOPOLAR TIPO DIN, CORRENTE NOMINAL DE 16A - FORNECIMENTO E INSTALAÇÃO. AF_10/2020</t>
  </si>
  <si>
    <t xml:space="preserve"> 15.2.77 </t>
  </si>
  <si>
    <t xml:space="preserve"> 93655 </t>
  </si>
  <si>
    <t>DISJUNTOR MONOPOLAR TIPO DIN, CORRENTE NOMINAL DE 20A - FORNECIMENTO E INSTALAÇÃO. AF_10/2020</t>
  </si>
  <si>
    <t xml:space="preserve"> 15.2.78 </t>
  </si>
  <si>
    <t xml:space="preserve"> 93656 </t>
  </si>
  <si>
    <t>DISJUNTOR MONOPOLAR TIPO DIN, CORRENTE NOMINAL DE 25A - FORNECIMENTO E INSTALAÇÃO. AF_10/2020</t>
  </si>
  <si>
    <t xml:space="preserve"> 15.2.79 </t>
  </si>
  <si>
    <t xml:space="preserve"> 93658 </t>
  </si>
  <si>
    <t>DISJUNTOR MONOPOLAR TIPO DIN, CORRENTE NOMINAL DE 40A - FORNECIMENTO E INSTALAÇÃO. AF_10/2020</t>
  </si>
  <si>
    <t xml:space="preserve"> 15.2.80 </t>
  </si>
  <si>
    <t xml:space="preserve"> 93671 </t>
  </si>
  <si>
    <t>DISJUNTOR TRIPOLAR TIPO DIN, CORRENTE NOMINAL DE 32A - FORNECIMENTO E INSTALAÇÃO. AF_10/2020</t>
  </si>
  <si>
    <t xml:space="preserve"> 15.2.81 </t>
  </si>
  <si>
    <t xml:space="preserve"> COMP-1402 </t>
  </si>
  <si>
    <t>DISJUNTOR TERMOMAGNÉTICO TRIPOLAR , CORRENTE NOMINAL DE 100A - FORNECIMENTO E INSTALAÇÃO. AF_10/2020</t>
  </si>
  <si>
    <t xml:space="preserve"> 15.2.82 </t>
  </si>
  <si>
    <t xml:space="preserve"> COMP-312 </t>
  </si>
  <si>
    <t>DISPOSITIVO DE PROTEÇÃO CONTRA SURTOS (D.P.S.) 275V DE 8 A 40KA - Copia da AGETOP CIVIL (071184)</t>
  </si>
  <si>
    <t>Un</t>
  </si>
  <si>
    <t xml:space="preserve"> 15.2.83 </t>
  </si>
  <si>
    <t xml:space="preserve"> COMP-375 </t>
  </si>
  <si>
    <t>INTERRUPTOR DIFERENCIAL RESIDUAL (D.R.) BIPOLAR DE 25A-30mA - Copia da AGETOP CIVIL (071456)</t>
  </si>
  <si>
    <t xml:space="preserve"> 15.2.84 </t>
  </si>
  <si>
    <t xml:space="preserve"> COMP-311 </t>
  </si>
  <si>
    <t>INTERRUPTOR DIFERENCIAL RESIDUAL (D.R.) BIPOLAR DE 40A-30mA - Copia da AGETOP CIVIL (071456)</t>
  </si>
  <si>
    <t xml:space="preserve"> 15.2.85 </t>
  </si>
  <si>
    <t xml:space="preserve"> 15.2.86 </t>
  </si>
  <si>
    <t xml:space="preserve"> 15.2.87 </t>
  </si>
  <si>
    <t xml:space="preserve"> 15.2.88 </t>
  </si>
  <si>
    <t xml:space="preserve"> 15.2.89 </t>
  </si>
  <si>
    <t xml:space="preserve"> 90462 </t>
  </si>
  <si>
    <t>SUPORTE PARA 2 TUBOS VERTICAIS, ESPAÇADO A CADA 150 CM, EM PERFILADO COM COMPRIMENTO DE 25 CM FIXADO EM PAREDE, POR METRO DE TUBULAÇÃO FIXADA. AF_09/2023</t>
  </si>
  <si>
    <t xml:space="preserve"> 15.2.90 </t>
  </si>
  <si>
    <t xml:space="preserve"> 15.2.91 </t>
  </si>
  <si>
    <t xml:space="preserve"> 15.2.92 </t>
  </si>
  <si>
    <t>TAMPA PARA TE HORIZONTAL 90 100X50</t>
  </si>
  <si>
    <t xml:space="preserve"> 15.2.93 </t>
  </si>
  <si>
    <t xml:space="preserve"> COMP-1444 </t>
  </si>
  <si>
    <t>TAMPA CURVA 90 HORIZONTAL 100X100 ELETROCALHA</t>
  </si>
  <si>
    <t xml:space="preserve"> 15.2.94 </t>
  </si>
  <si>
    <t xml:space="preserve"> 15.2.95 </t>
  </si>
  <si>
    <t xml:space="preserve"> 15.2.96 </t>
  </si>
  <si>
    <t xml:space="preserve"> 97667 </t>
  </si>
  <si>
    <t>ELETRODUTO FLEXÍVEL CORRUGADO, PEAD, DN 50 (1 1/2"), PARA REDE ENTERRADA DE DISTRIBUIÇÃO DE ENERGIA ELÉTRICA - FORNECIMENTO E INSTALAÇÃO. AF_12/2021</t>
  </si>
  <si>
    <t xml:space="preserve"> 15.2.97 </t>
  </si>
  <si>
    <t xml:space="preserve"> 97668 </t>
  </si>
  <si>
    <t>ELETRODUTO FLEXÍVEL CORRUGADO, PEAD, DN 63 (2"), PARA REDE ENTERRADA DE DISTRIBUIÇÃO DE ENERGIA ELÉTRICA - FORNECIMENTO E INSTALAÇÃO. AF_12/2021</t>
  </si>
  <si>
    <t xml:space="preserve"> 15.2.98 </t>
  </si>
  <si>
    <t xml:space="preserve"> 93008 </t>
  </si>
  <si>
    <t>ELETRODUTO RÍGIDO ROSCÁVEL, PVC, DN 50 MM (1 1/2"), PARA REDE ENTERRADA DE DISTRIBUIÇÃO DE ENERGIA ELÉTRICA - FORNECIMENTO E INSTALAÇÃO. AF_12/2021</t>
  </si>
  <si>
    <t xml:space="preserve"> 15.2.99 </t>
  </si>
  <si>
    <t xml:space="preserve"> 91871 </t>
  </si>
  <si>
    <t>ELETRODUTO RÍGIDO ROSCÁVEL, PVC, DN 25 MM (3/4"), PARA CIRCUITOS TERMINAIS, INSTALADO EM PAREDE - FORNECIMENTO E INSTALAÇÃO. AF_03/2023</t>
  </si>
  <si>
    <t xml:space="preserve"> 15.2.100 </t>
  </si>
  <si>
    <t xml:space="preserve"> COMP-1591 </t>
  </si>
  <si>
    <t>LUMINÁRIA TIPO CALHA, DE EMBUTIR , COM 2 LÂMPADAS TUBULAR LED DE 18 W - FORNECIMENTO E INSTALAÇÃO. - REFERENCIA SINAPI (97584)</t>
  </si>
  <si>
    <t xml:space="preserve"> 15.2.101 </t>
  </si>
  <si>
    <t xml:space="preserve"> COMP-1122 </t>
  </si>
  <si>
    <t>LUMINÁRIA TIPO PLAFON QUADRADA, DE SOBREPOR, COM LED DE 30W A 40 W - FORNECIMENTO E INSTALAÇÃO. AF_03/2022</t>
  </si>
  <si>
    <t xml:space="preserve"> 15.2.102 </t>
  </si>
  <si>
    <t xml:space="preserve"> COMP-1767 </t>
  </si>
  <si>
    <t>POSTE DE AÇO CONICO CONTÍNUO RETO SIMPLES, ENGASTADO, H=6M, INCLUSIVE SUPORTE PARA 3 LUMINÁRIAS, INCLUSIVE LÂMPADA - FORNECIMENTO E INSTALACAO. -REFERENCIA SINAPI (100622)</t>
  </si>
  <si>
    <t xml:space="preserve"> 15.2.103 </t>
  </si>
  <si>
    <t xml:space="preserve"> COMP-1435 </t>
  </si>
  <si>
    <t>QUADRO DE DISTRIBUIÇÃO SOBREPOR 1200X1000X250- FORNECIMENTO E INSTALAÇÃO</t>
  </si>
  <si>
    <t xml:space="preserve"> 15.3 </t>
  </si>
  <si>
    <t>ENTRADA DE ENERGIA</t>
  </si>
  <si>
    <t xml:space="preserve"> 15.3.1 </t>
  </si>
  <si>
    <t xml:space="preserve"> 15.3.2 </t>
  </si>
  <si>
    <t xml:space="preserve"> 15.3.3 </t>
  </si>
  <si>
    <t xml:space="preserve"> 15.3.4 </t>
  </si>
  <si>
    <t>CABO DE COBRE FLEXÍVEL ISOLADO, 35 MM², ANTI-CHAMA 0,6/1,0 KV, PARA REDE ENTERRADA DE DISTRIBUIÇÃO DE ENERGIA ELÉTRICA - FORNECIMENTO E INSTALAÇÃO. - COR AZUL CLARO</t>
  </si>
  <si>
    <t xml:space="preserve"> 15.3.5 </t>
  </si>
  <si>
    <t xml:space="preserve"> 92984 </t>
  </si>
  <si>
    <t>CABO DE COBRE FLEXÍVEL ISOLADO, 25 MM², ANTI-CHAMA 0,6/1,0 KV, PARA REDE ENTERRADA DE DISTRIBUIÇÃO DE ENERGIA ELÉTRICA - FORNECIMENTO E INSTALAÇÃO. AF_12/2021</t>
  </si>
  <si>
    <t xml:space="preserve"> 15.3.6 </t>
  </si>
  <si>
    <t xml:space="preserve"> 15.3.7 </t>
  </si>
  <si>
    <t xml:space="preserve"> 15.3.8 </t>
  </si>
  <si>
    <t xml:space="preserve"> 00000406 </t>
  </si>
  <si>
    <t>FITA ACO INOX PARA CINTAR POSTE, L = 19 MM, E = 0,5 MM (ROLO DE 30M)</t>
  </si>
  <si>
    <t xml:space="preserve"> 15.3.9 </t>
  </si>
  <si>
    <t xml:space="preserve"> 00011927 </t>
  </si>
  <si>
    <t>ABRACADEIRA, GALVANIZADA/ZINCADA, ROSCA SEM FIM, PARAFUSO INOX, LARGURA FITA *12,6 A *14 MM, D = 2" A 2 1/2"</t>
  </si>
  <si>
    <t xml:space="preserve"> 15.3.10 </t>
  </si>
  <si>
    <t xml:space="preserve"> 00001594 </t>
  </si>
  <si>
    <t>TERMINAL METALICO A PRESSAO PARA 1 CABO DE 25 A 35 MM2, COM 2 FUROS PARA FIXACAO</t>
  </si>
  <si>
    <t xml:space="preserve"> 15.3.11 </t>
  </si>
  <si>
    <t xml:space="preserve"> 00001587 </t>
  </si>
  <si>
    <t>TERMINAL METALICO A PRESSAO PARA 1 CABO DE 35 MM2, COM 1 FURO DE FIXACAO</t>
  </si>
  <si>
    <t xml:space="preserve"> 15.3.12 </t>
  </si>
  <si>
    <t xml:space="preserve"> 00001576 </t>
  </si>
  <si>
    <t>TERMINAL A COMPRESSAO EM COBRE ESTANHADO PARA CABO 25 MM2, 1 FURO E 1 COMPRESSAO, PARA PARAFUSO DE FIXACAO M8</t>
  </si>
  <si>
    <t xml:space="preserve"> 15.3.13 </t>
  </si>
  <si>
    <t xml:space="preserve"> 15.3.14 </t>
  </si>
  <si>
    <t xml:space="preserve"> COMP-1009 </t>
  </si>
  <si>
    <t>BARRAMENTO DE COBRE 5/8"x3/16"x105mm-FORNECIDO E INSTALADO</t>
  </si>
  <si>
    <t xml:space="preserve"> 15.3.15 </t>
  </si>
  <si>
    <t xml:space="preserve"> COMP-712 </t>
  </si>
  <si>
    <t>BORNE SAK 25MM² C/ TAMPA - REFERENCIA ORSE (3837)</t>
  </si>
  <si>
    <t xml:space="preserve"> 15.3.16 </t>
  </si>
  <si>
    <t xml:space="preserve"> COMP-1182 </t>
  </si>
  <si>
    <t>TRILHO DIN 0,20M</t>
  </si>
  <si>
    <t xml:space="preserve"> 15.3.17 </t>
  </si>
  <si>
    <t xml:space="preserve"> COMP-1013 </t>
  </si>
  <si>
    <t>MASSA PARA CALAFETAR 350G</t>
  </si>
  <si>
    <t xml:space="preserve"> 15.3.18 </t>
  </si>
  <si>
    <t xml:space="preserve"> COMP-673 </t>
  </si>
  <si>
    <t>TINTA SPRAY PRETA 400ml - REFERENCIA SBC (172356)</t>
  </si>
  <si>
    <t xml:space="preserve"> 15.3.19 </t>
  </si>
  <si>
    <t xml:space="preserve"> 15.3.20 </t>
  </si>
  <si>
    <t xml:space="preserve"> COMP-1317 </t>
  </si>
  <si>
    <t>CONECTOR PIERCING  - FORNECIMENTO E INSTALAÇÃO.</t>
  </si>
  <si>
    <t xml:space="preserve"> 15.3.21 </t>
  </si>
  <si>
    <t xml:space="preserve"> 15.3.22 </t>
  </si>
  <si>
    <t xml:space="preserve"> 15.3.23 </t>
  </si>
  <si>
    <t xml:space="preserve"> 91922 </t>
  </si>
  <si>
    <t>CURVA 180 GRAUS PARA ELETRODUTO, PVC, ROSCÁVEL, DN 40 MM (1 1/4"), PARA CIRCUITOS TERMINAIS, INSTALADA EM PAREDE - FORNECIMENTO E INSTALAÇÃO. AF_03/2023</t>
  </si>
  <si>
    <t xml:space="preserve"> 15.3.24 </t>
  </si>
  <si>
    <t xml:space="preserve"> 93009 </t>
  </si>
  <si>
    <t>ELETRODUTO RÍGIDO ROSCÁVEL, PVC, DN 60 MM (2"), PARA REDE ENTERRADA DE DISTRIBUIÇÃO DE ENERGIA ELÉTRICA - FORNECIMENTO E INSTALAÇÃO. AF_12/2021</t>
  </si>
  <si>
    <t xml:space="preserve"> 15.3.25 </t>
  </si>
  <si>
    <t xml:space="preserve"> 15.3.26 </t>
  </si>
  <si>
    <t xml:space="preserve"> 91914 </t>
  </si>
  <si>
    <t>CURVA 90 GRAUS PARA ELETRODUTO, PVC, ROSCÁVEL, DN 25 MM (3/4"), PARA CIRCUITOS TERMINAIS, INSTALADA EM PAREDE - FORNECIMENTO E INSTALAÇÃO. AF_03/2023</t>
  </si>
  <si>
    <t xml:space="preserve"> 15.3.27 </t>
  </si>
  <si>
    <t xml:space="preserve"> 93020 </t>
  </si>
  <si>
    <t>CURVA 90 GRAUS PARA ELETRODUTO, PVC, ROSCÁVEL, DN 60 MM (2"), PARA REDE ENTERRADA DE DISTRIBUIÇÃO DE ENERGIA ELÉTRICA - FORNECIMENTO E INSTALAÇÃO. AF_12/2021</t>
  </si>
  <si>
    <t xml:space="preserve"> 15.3.28 </t>
  </si>
  <si>
    <t xml:space="preserve"> COMP-1170 </t>
  </si>
  <si>
    <t>CAIXA EM POLICARBONATO / TERMOPLASTICO 260X520MM PADRÃO CELESC - PARA MEDIOR/BARRAMENTO/DISJUNTOR- FORNECIMENTO E INSTALAÇÃO</t>
  </si>
  <si>
    <t xml:space="preserve"> 15.3.29 </t>
  </si>
  <si>
    <t xml:space="preserve"> COMP-1476 </t>
  </si>
  <si>
    <t>PLACA ADVERTENCIA COM ESCRITA " RISCO CHOQUE ELETRICO" OU " SOMENTE PESSOAL AUTORIZADO"</t>
  </si>
  <si>
    <t xml:space="preserve"> 15.3.30 </t>
  </si>
  <si>
    <t xml:space="preserve"> COMP-396 </t>
  </si>
  <si>
    <t>DISJUNTOR CAIXA MOLDADA - 100A</t>
  </si>
  <si>
    <t xml:space="preserve"> 16.1 </t>
  </si>
  <si>
    <t xml:space="preserve"> COMP-1424 </t>
  </si>
  <si>
    <t>PLACA FOTOLUMINESCENTE SAIDA DE EMERGENCIA PVC 2mm 20X10cm- FORNECIMENTO E INSTALAÇÃO</t>
  </si>
  <si>
    <t xml:space="preserve"> 16.2 </t>
  </si>
  <si>
    <t xml:space="preserve"> COMP-1425 </t>
  </si>
  <si>
    <t>PLACA FOTOLUMINESCENTE SAIDA DE EMERGENCIA PVC 2mm 30X15cm- FORNECIMENTO E INSTALAÇÃO</t>
  </si>
  <si>
    <t xml:space="preserve"> 16.3 </t>
  </si>
  <si>
    <t xml:space="preserve"> COMP-808 </t>
  </si>
  <si>
    <t>PLACA FOTOLUMINESCENTE SAIDA DE EMERGENCIA PVC 2mm 24x12cm- FORNECIMENTO E INSTALAÇÃO</t>
  </si>
  <si>
    <t xml:space="preserve"> 16.4 </t>
  </si>
  <si>
    <t xml:space="preserve"> COMP-1763 </t>
  </si>
  <si>
    <t>EXTINTOR DE INCÊNDIO PORTÁTIL COM CARGA DE PQS DE 4 KG, CLASSE BC COM SUPORTE E PLACAS DE SINALIZAÇÃO- FORNECIMENTO E INSTALAÇÃO. - REFERNCIA SINAPI (101908)</t>
  </si>
  <si>
    <t xml:space="preserve"> 16.5 </t>
  </si>
  <si>
    <t xml:space="preserve"> 97599 </t>
  </si>
  <si>
    <t>LUMINÁRIA DE EMERGÊNCIA, COM 30 LÂMPADAS LED DE 2 W, SEM REATOR - FORNECIMENTO E INSTALAÇÃO. AF_09/2024</t>
  </si>
  <si>
    <t xml:space="preserve"> 16.6 </t>
  </si>
  <si>
    <t xml:space="preserve"> COMP-1006 </t>
  </si>
  <si>
    <t>LUMINARIA LUZ EMERGENCIA LED 1200 LUMENS 2 FAROIS - REFERENCIA SBC (060418)</t>
  </si>
  <si>
    <t xml:space="preserve"> 17.1 </t>
  </si>
  <si>
    <t>ACESSÓRIOS PARA ELETRODUTO</t>
  </si>
  <si>
    <t xml:space="preserve"> 17.1.1 </t>
  </si>
  <si>
    <t xml:space="preserve"> 91880 </t>
  </si>
  <si>
    <t>LUVA PARA ELETRODUTO, PVC, ROSCÁVEL, DN 32 MM (1"), PARA CIRCUITOS TERMINAIS, INSTALADA EM LAJE - FORNECIMENTO E INSTALAÇÃO. AF_03/2023</t>
  </si>
  <si>
    <t xml:space="preserve"> 17.2 </t>
  </si>
  <si>
    <t>ACESSÓRIOS USO GERAL</t>
  </si>
  <si>
    <t xml:space="preserve"> 17.2.1 </t>
  </si>
  <si>
    <t xml:space="preserve"> 17.2.2 </t>
  </si>
  <si>
    <t xml:space="preserve"> 00011945 </t>
  </si>
  <si>
    <t>BUCHA DE NYLON SEM ABA S4</t>
  </si>
  <si>
    <t xml:space="preserve"> 17.2.3 </t>
  </si>
  <si>
    <t xml:space="preserve"> 17.2.4 </t>
  </si>
  <si>
    <t xml:space="preserve"> 00004377 </t>
  </si>
  <si>
    <t>PARAFUSO DE ACO ZINCADO COM ROSCA SOBERBA, CABECA CHATA E FENDA SIMPLES, DIAMETRO 4,2 MM, COMPRIMENTO * 32 * MM</t>
  </si>
  <si>
    <t xml:space="preserve"> 17.2.5 </t>
  </si>
  <si>
    <t xml:space="preserve"> COT-609 </t>
  </si>
  <si>
    <t>Parafuso fenda galvan. cab. panela "2.9x25mm" autoatarrachante</t>
  </si>
  <si>
    <t xml:space="preserve"> 17.2.6 </t>
  </si>
  <si>
    <t xml:space="preserve"> 17.3 </t>
  </si>
  <si>
    <t>ELETRODUTO PVC ROSCA</t>
  </si>
  <si>
    <t xml:space="preserve"> 17.3.1 </t>
  </si>
  <si>
    <t xml:space="preserve"> 91868 </t>
  </si>
  <si>
    <t>ELETRODUTO RÍGIDO ROSCÁVEL, PVC, DN 32 MM (1"), PARA CIRCUITOS TERMINAIS, INSTALADO EM LAJE - FORNECIMENTO E INSTALAÇÃO. AF_03/2023</t>
  </si>
  <si>
    <t xml:space="preserve"> 17.3.2 </t>
  </si>
  <si>
    <t xml:space="preserve"> 00039129 </t>
  </si>
  <si>
    <t>ABRACADEIRA EM ACO PARA AMARRACAO DE ELETRODUTOS, TIPO D, COM 1" E CUNHA DE FIXACAO</t>
  </si>
  <si>
    <t xml:space="preserve"> 17.4 </t>
  </si>
  <si>
    <t xml:space="preserve"> 17.4.1 </t>
  </si>
  <si>
    <t xml:space="preserve"> 17.4.2 </t>
  </si>
  <si>
    <t xml:space="preserve"> 17.5 </t>
  </si>
  <si>
    <t>CABO UNIPOLAR (COBRE)</t>
  </si>
  <si>
    <t xml:space="preserve"> 17.5.1 </t>
  </si>
  <si>
    <t>CABO DE COBRE FLEXÍVEL ISOLADO, 10 MM², ANTI-CHAMA 0,6/1,0 KV, PARA CIRCUITOS TERMINAIS - FORNECIMENTO E INSTALAÇÃO. - COR AZUL CLARO</t>
  </si>
  <si>
    <t xml:space="preserve"> 17.5.2 </t>
  </si>
  <si>
    <t>CABO DE COBRE FLEXÍVEL ISOLADO, 10 MM², ANTI-CHAMA 0,6/1,0 KV, PARA CIRCUITOS TERMINAIS - FORNECIMENTO E INSTALAÇÃO. - COR BRANCO</t>
  </si>
  <si>
    <t xml:space="preserve"> 17.5.3 </t>
  </si>
  <si>
    <t>CABO DE COBRE FLEXÍVEL ISOLADO, 10 MM², ANTI-CHAMA 0,6/1,0 KV, PARA CIRCUITOS TERMINAIS - FORNECIMENTO E INSTALAÇÃO. - COR PRETO</t>
  </si>
  <si>
    <t xml:space="preserve"> 17.5.4 </t>
  </si>
  <si>
    <t>CABO DE COBRE FLEXÍVEL ISOLADO, 10 MM², ANTI-CHAMA 0,6/1,0 KV, PARA CIRCUITOS TERMINAIS - FORNECIMENTO E INSTALAÇÃO. - COR VERDE-AMARELO</t>
  </si>
  <si>
    <t xml:space="preserve"> 17.5.5 </t>
  </si>
  <si>
    <t xml:space="preserve"> 17.6 </t>
  </si>
  <si>
    <t>ELEMENTOS FOTOVOLTAICOS</t>
  </si>
  <si>
    <t xml:space="preserve"> 17.6.1 </t>
  </si>
  <si>
    <t xml:space="preserve"> COT - 916 </t>
  </si>
  <si>
    <t>INSTALAÇÃO DE MÓDULOS FOTOVOLTAICOS, INCLUIDO ESTRUTURA METÁLICA PARA SUPORTE NA LAJE. INCLUSIVE 24 UNIDADES DE MÓDULOS, INVERSORES, CABOS, DISPOSITIVOS DE PROTEÇÃO, CONECTORESE CAIXA DE JUNÇÃO.</t>
  </si>
  <si>
    <t xml:space="preserve"> 17.7 </t>
  </si>
  <si>
    <t>ELETRODUTO PVC FLEXÍVEL</t>
  </si>
  <si>
    <t xml:space="preserve"> 17.7.1 </t>
  </si>
  <si>
    <t xml:space="preserve"> 18.1 </t>
  </si>
  <si>
    <t>PINTURA INTERNA</t>
  </si>
  <si>
    <t xml:space="preserve"> 18.1.1 </t>
  </si>
  <si>
    <t xml:space="preserve"> 88495 </t>
  </si>
  <si>
    <t>EMASSAMENTO COM MASSA LÁTEX, APLICAÇÃO EM PAREDE, UMA DEMÃO, LIXAMENTO MANUAL. AF_04/2023</t>
  </si>
  <si>
    <t xml:space="preserve"> 18.1.2 </t>
  </si>
  <si>
    <t xml:space="preserve"> 88485 </t>
  </si>
  <si>
    <t>FUNDO SELADOR ACRÍLICO, APLICAÇÃO MANUAL EM PAREDE, UMA DEMÃO. AF_04/2023</t>
  </si>
  <si>
    <t xml:space="preserve"> 18.1.3 </t>
  </si>
  <si>
    <t xml:space="preserve"> 88489 </t>
  </si>
  <si>
    <t>PINTURA LÁTEX ACRÍLICA PREMIUM, APLICAÇÃO MANUAL EM PAREDES, DUAS DEMÃOS. AF_04/2023</t>
  </si>
  <si>
    <t xml:space="preserve"> 18.1.4 </t>
  </si>
  <si>
    <t xml:space="preserve"> 96135 </t>
  </si>
  <si>
    <t>APLICAÇÃO MANUAL DE MASSA ACRÍLICA EM PAREDES EXTERNAS DE CASAS, DUAS DEMÃOS. AF_03/2024</t>
  </si>
  <si>
    <t xml:space="preserve"> 18.1.5 </t>
  </si>
  <si>
    <t xml:space="preserve"> 18.2 </t>
  </si>
  <si>
    <t>PINTURA EXTERNA</t>
  </si>
  <si>
    <t xml:space="preserve"> 18.2.1 </t>
  </si>
  <si>
    <t xml:space="preserve"> 18.2.2 </t>
  </si>
  <si>
    <t xml:space="preserve"> 18.2.3 </t>
  </si>
  <si>
    <t xml:space="preserve"> 102489 </t>
  </si>
  <si>
    <t>PINTURA HIDROFUGANTE COM SILICONE, APLICAÇÃO MANUAL, 2 DEMÃOS. (ALVENARIA DE BLOCO DE CONCRETO DO FECHAMENTO INFERIOR DA EDIFICAÇÃO + MURETAS)</t>
  </si>
  <si>
    <t xml:space="preserve"> 18.4 </t>
  </si>
  <si>
    <t>PINTURA DO PÓRTICO</t>
  </si>
  <si>
    <t xml:space="preserve"> 18.4.1 </t>
  </si>
  <si>
    <t xml:space="preserve"> 88415 </t>
  </si>
  <si>
    <t>APLICAÇÃO MANUAL DE FUNDO SELADOR ACRÍLICO EM PAREDES EXTERNAS DE CASAS. AF_03/2024</t>
  </si>
  <si>
    <t xml:space="preserve"> 18.4.2 </t>
  </si>
  <si>
    <t xml:space="preserve"> 18.5 </t>
  </si>
  <si>
    <t>PINTURA DO TETO</t>
  </si>
  <si>
    <t xml:space="preserve"> 18.5.1 </t>
  </si>
  <si>
    <t xml:space="preserve"> 88494 </t>
  </si>
  <si>
    <t>EMASSAMENTO COM MASSA LÁTEX, APLICAÇÃO EM TETO, UMA DEMÃO, LIXAMENTO MANUAL. AF_04/2023</t>
  </si>
  <si>
    <t xml:space="preserve"> 18.5.2 </t>
  </si>
  <si>
    <t xml:space="preserve"> 18.5.3 </t>
  </si>
  <si>
    <t xml:space="preserve"> 18.6 </t>
  </si>
  <si>
    <t>PINTURA 1 FACE DO MURO EXISTENTE</t>
  </si>
  <si>
    <t xml:space="preserve"> 18.6.1 </t>
  </si>
  <si>
    <t xml:space="preserve"> 87794 </t>
  </si>
  <si>
    <t>EMBOÇO OU MASSA ÚNICA EM ARGAMASSA TRAÇO 1:2:8, PREPARO MANUAL, APLICADA MANUALMENTE EM PANOS CEGOS DE FACHADA (SEM PRESENÇA DE VÃOS), ESPESSURA DE 25 MM. AF_09/2022</t>
  </si>
  <si>
    <t xml:space="preserve"> 18.6.2 </t>
  </si>
  <si>
    <t xml:space="preserve"> 18.6.3 </t>
  </si>
  <si>
    <t xml:space="preserve"> 19.1 </t>
  </si>
  <si>
    <t>PASSEIO PÚBLICO FACHADA</t>
  </si>
  <si>
    <t xml:space="preserve"> 19.1.1 </t>
  </si>
  <si>
    <t xml:space="preserve"> 19.1.2 </t>
  </si>
  <si>
    <t xml:space="preserve"> 19.1.3 </t>
  </si>
  <si>
    <t xml:space="preserve"> 92397 </t>
  </si>
  <si>
    <t>EXECUÇÃO DE PAVIMENTO EM PISO INTERTRAVADO, COM BLOCO RETANGULAR COR NATURAL DE 20 X 10 CM, ESPESSURA 6 CM. AF_10/2022</t>
  </si>
  <si>
    <t xml:space="preserve"> 19.1.4 </t>
  </si>
  <si>
    <t>ARGAMASSA PRONTA PARA CONTRAPISO, PREPARO MANUAL. AF_08/2019</t>
  </si>
  <si>
    <t xml:space="preserve"> 19.1.5 </t>
  </si>
  <si>
    <t xml:space="preserve"> 19.1.6 </t>
  </si>
  <si>
    <t xml:space="preserve"> 94273 </t>
  </si>
  <si>
    <t>ASSENTAMENTO DE GUIA (MEIO-FIO) EM TRECHO RETO, CONFECCIONADA EM CONCRETO PRÉ-FABRICADO, DIMENSÕES 100X15X13X30 CM (COMPRIMENTO X BASE INFERIOR X BASE SUPERIOR X ALTURA). AF_01/2024</t>
  </si>
  <si>
    <t xml:space="preserve"> 19.1.7 </t>
  </si>
  <si>
    <t xml:space="preserve"> 102491 </t>
  </si>
  <si>
    <t>PINTURA DE PISO COM TINTA ACRÍLICA, APLICAÇÃO MANUAL, 2 DEMÃOS, INCLUSO FUNDO PREPARADOR. AF_05/2021</t>
  </si>
  <si>
    <t xml:space="preserve"> 19.2 </t>
  </si>
  <si>
    <t>CALÇADA INTERNA EM PAVER</t>
  </si>
  <si>
    <t xml:space="preserve"> 19.2.2 </t>
  </si>
  <si>
    <t xml:space="preserve"> 19.2.3 </t>
  </si>
  <si>
    <t xml:space="preserve"> 19.2.4 </t>
  </si>
  <si>
    <t xml:space="preserve"> 92396 </t>
  </si>
  <si>
    <t>EXECUÇÃO DE PASSEIO EM PISO INTERTRAVADO, COM BLOCO RETANGULAR COR NATURAL DE 20 X 10 CM, ESPESSURA 6 CM. AF_10/2022</t>
  </si>
  <si>
    <t xml:space="preserve"> 19.2.5 </t>
  </si>
  <si>
    <t xml:space="preserve"> 19.2.6 </t>
  </si>
  <si>
    <t xml:space="preserve"> 19.2.7 </t>
  </si>
  <si>
    <t xml:space="preserve"> 19.2.8 </t>
  </si>
  <si>
    <t xml:space="preserve"> 19.3 </t>
  </si>
  <si>
    <t>CALÇADA INTERNA EM CONCRETO MOLDADO IN LOCO</t>
  </si>
  <si>
    <t xml:space="preserve"> 19.3.1 </t>
  </si>
  <si>
    <t xml:space="preserve"> 19.3.2 </t>
  </si>
  <si>
    <t xml:space="preserve"> 19.3.3 </t>
  </si>
  <si>
    <t xml:space="preserve"> 94990 </t>
  </si>
  <si>
    <t>EXECUÇÃO DE PASSEIO (CALÇADA) OU PISO DE CONCRETO COM CONCRETO MOLDADO IN LOCO, FEITO EM OBRA, ACABAMENTO CONVENCIONAL, NÃO ARMADO. AF_08/2022</t>
  </si>
  <si>
    <t xml:space="preserve"> 19.3.4 </t>
  </si>
  <si>
    <t xml:space="preserve"> COMP-504 </t>
  </si>
  <si>
    <t>ACABAMENTO EM PISO DE CONCRETO COM DESEMPENADEIRA MECÂNICA</t>
  </si>
  <si>
    <t xml:space="preserve"> 19.4 </t>
  </si>
  <si>
    <t>PASSEIO PÚBLICO FUNDOS</t>
  </si>
  <si>
    <t xml:space="preserve"> 19.4.1 </t>
  </si>
  <si>
    <t xml:space="preserve"> 19.4.2 </t>
  </si>
  <si>
    <t xml:space="preserve"> 19.4.3 </t>
  </si>
  <si>
    <t xml:space="preserve"> 19.4.4 </t>
  </si>
  <si>
    <t xml:space="preserve"> 19.4.5 </t>
  </si>
  <si>
    <t xml:space="preserve"> 19.5 </t>
  </si>
  <si>
    <t>PINTURAS DE PISO NO ESTACIONAMENTO E MEIO FIO</t>
  </si>
  <si>
    <t xml:space="preserve"> 19.5.5 </t>
  </si>
  <si>
    <t xml:space="preserve"> 19.5.6 </t>
  </si>
  <si>
    <t xml:space="preserve"> 19.5.7 </t>
  </si>
  <si>
    <t>PINTURA DE PISO COM TINTA ACRÍLICA, APLICAÇÃO MANUAL, 2 DEMÃOS, INCLUSO FUNDO PREPARADOR. (PINTURA MEIO FIO)</t>
  </si>
  <si>
    <t xml:space="preserve"> 20.1 </t>
  </si>
  <si>
    <t xml:space="preserve"> COMP-1332 </t>
  </si>
  <si>
    <t>PLANTIO DE GRAMA ESMERALDA EM PLACAS, INCLUSO BASE EM TERRA VEGETAL 15CM - (CANTEIROS)</t>
  </si>
  <si>
    <t>CERCAMENTO</t>
  </si>
  <si>
    <t xml:space="preserve"> 21.1 </t>
  </si>
  <si>
    <t xml:space="preserve"> COMP-1773 </t>
  </si>
  <si>
    <t>MURO EM ALVENARIA DE VEDAÇÃO DE BLOCOS VAZADOS DE CONCRETO APARENTE DE 14X19X39 CM, H=1,80M, PILAR C/ 1,800 M (15X30 CM), VIGA BALDRAME 14X30 CM, ESTACA BROCA Ø25 CM A CADA 2,5M COM 5M DE PROFUNDIDADE</t>
  </si>
  <si>
    <t xml:space="preserve"> 21.2 </t>
  </si>
  <si>
    <t>PINTURA HIDROFUGANTE COM SILICONE, APLICAÇÃO MANUAL, 2 DEMÃOS. AF_05/2021</t>
  </si>
  <si>
    <t xml:space="preserve"> 21.3 </t>
  </si>
  <si>
    <t xml:space="preserve"> COMP-1632 </t>
  </si>
  <si>
    <t>PINGADEIRA CONCRETO PARA TOPO DE MUROS 0,20m - REFERENCIA SBC (090685)</t>
  </si>
  <si>
    <t xml:space="preserve"> 21.4 </t>
  </si>
  <si>
    <t>IMPERMEABILIZAÇÃO DE SUPERFÍCIE COM ARGAMASSA DE CIMENTO E AREIA, COM ADITIVO IMPERMEABILIZANTE, E = 1,5CM. AF_09/2023</t>
  </si>
  <si>
    <t xml:space="preserve"> 22.1 </t>
  </si>
  <si>
    <t>LETREIRO</t>
  </si>
  <si>
    <t xml:space="preserve"> 22.1.1 </t>
  </si>
  <si>
    <t xml:space="preserve"> COMP-482 </t>
  </si>
  <si>
    <t>LETRA DE ACO INOX NO22 ALT=28CM FORNECIMENTO E COLOCACAO - REFERENCIA SINAPI (84124)</t>
  </si>
  <si>
    <t xml:space="preserve"> 22.2 </t>
  </si>
  <si>
    <t>JARDIM DE INVERNO</t>
  </si>
  <si>
    <t xml:space="preserve"> 22.2.1 </t>
  </si>
  <si>
    <t xml:space="preserve"> 94342 </t>
  </si>
  <si>
    <t>ATERRO MANUAL DE VALAS COM AREIA PARA ATERRO. AF_08/2023</t>
  </si>
  <si>
    <t xml:space="preserve"> 22.2.2 </t>
  </si>
  <si>
    <t xml:space="preserve"> 22.2.3 </t>
  </si>
  <si>
    <t xml:space="preserve"> 97087 </t>
  </si>
  <si>
    <t>CAMADA SEPARADORA PARA EXECUÇÃO DE RADIER, PISO DE CONCRETO OU LAJE SOBRE SOLO, EM LONA PLÁSTICA. AF_09/2021</t>
  </si>
  <si>
    <t xml:space="preserve"> 22.2.4 </t>
  </si>
  <si>
    <t>PLANTIO DE GRAMA ESMERALDA EM PLACAS, INCLUSO BASE EM TERRA VEGETAL 15CM</t>
  </si>
  <si>
    <t xml:space="preserve"> 22.2.5 </t>
  </si>
  <si>
    <t xml:space="preserve"> 98510 </t>
  </si>
  <si>
    <t>PLANTIO DE ÁRVORE ORNAMENTAL COM ALTURA DE MUDA MENOR OU IGUAL A 2,00 M . AF_07/2024</t>
  </si>
  <si>
    <t xml:space="preserve"> 22.3 </t>
  </si>
  <si>
    <t>BANCADAS</t>
  </si>
  <si>
    <t xml:space="preserve"> 22.3.1 </t>
  </si>
  <si>
    <t xml:space="preserve"> COT - 922 </t>
  </si>
  <si>
    <t>BANCADA EM GRANITO CINZA ANDORINHA POLIDO (2,40 x 0,6m)  - REBAIXO TRADICIONAL, ACABAMENTO, RODOPIAS E SUPORTES. (SALA DE MEDICAÇÃO)</t>
  </si>
  <si>
    <t xml:space="preserve"> 22.3.2 </t>
  </si>
  <si>
    <t xml:space="preserve"> COT - 923 </t>
  </si>
  <si>
    <t>BANCADA EM GRANITO CINZA ANDORINHA POLIDO (1,40 x 0,45m) - REBAIXO TRADICIONAL, ACABAMENTO, RODOPIAS E SUPORTES. (SALA DE CURATIVOS)</t>
  </si>
  <si>
    <t xml:space="preserve"> 22.3.3 </t>
  </si>
  <si>
    <t xml:space="preserve"> COT - 924 </t>
  </si>
  <si>
    <t>BANCADA EM GRANITO CINZA ANDORINHA POLIDO (1,85 x 0,60m) - REBAIXO TRADICIONAL, ACABAMENTO, RODOPIAS E SUPORTES. (COPA)</t>
  </si>
  <si>
    <t xml:space="preserve"> 22.3.4 </t>
  </si>
  <si>
    <t xml:space="preserve"> COT - 925 </t>
  </si>
  <si>
    <t>BANCADA EM GRANITO CINZA ANDORINHA POLIDO (2,80 x 0,60m) e (1,68 x 0,60m) - REBAIXO TRADICIONAL, ACABAMENTO, RODOPIAS E SUPORTES. (SALA CME)</t>
  </si>
  <si>
    <t xml:space="preserve"> 22.3.5 </t>
  </si>
  <si>
    <t xml:space="preserve"> COT - 926 </t>
  </si>
  <si>
    <t>BANCADA EM GRANITO CINZA ANDORINHA POLIDO (4,00 x 0,60m) - REBAIXO TRADICIONAL, ACABAMENTO, RODOPIAS E SUPORTES. (CONSULTÓRIO ODONTOLÓGICO)</t>
  </si>
  <si>
    <t xml:space="preserve"> 22.3.6 </t>
  </si>
  <si>
    <t xml:space="preserve"> COT - 927 </t>
  </si>
  <si>
    <t>BANCADA EM GRANITO CINZA ANDORINHA POLIDO (1,39 x 0,50m) - REBAIXO TRADICIONAL, ACABAMENTO, RODOPIAS E SUPORTES. (SALA DE IMUNIZAÇÃO)</t>
  </si>
  <si>
    <t xml:space="preserve"> 22.3.7 </t>
  </si>
  <si>
    <t xml:space="preserve"> COT - 928 </t>
  </si>
  <si>
    <t>BANCADA EM GRANITO CINZA ANDORINHA POLIDO (1,59 x 0,70m)  - REBAIXO TRADICIONAL, ACABAMENTO, RODOPIAS E SUPORTES. (EXPURGO)</t>
  </si>
  <si>
    <t xml:space="preserve"> 23.1 </t>
  </si>
  <si>
    <t xml:space="preserve"> 24 </t>
  </si>
  <si>
    <t>PAVIMENTAÇÃO ASFALTICA ESTACIONAMENTO E DRENAGEM</t>
  </si>
  <si>
    <t xml:space="preserve"> 24.1.1 </t>
  </si>
  <si>
    <t>DRENAGEM E OAC</t>
  </si>
  <si>
    <t xml:space="preserve"> 24.1.1.1 </t>
  </si>
  <si>
    <t xml:space="preserve"> 102276 </t>
  </si>
  <si>
    <t>ESCAVAÇÃO MECANIZADA DE VALA COM PROF. ATÉ 1,5 M (MÉDIA MONTANTE E JUSANTE/UMA COMPOSIÇÃO POR TRECHO), ESCAVADEIRA (0,8 M3), LARG. MENOR QUE 1,5 M, EM SOLO DE 1A CATEGORIA, EM LOCAIS COM ALTO NÍVEL DE INTERFERÊNCIA. AF_09/2024</t>
  </si>
  <si>
    <t xml:space="preserve"> 24.1.1.2 </t>
  </si>
  <si>
    <t xml:space="preserve"> 0903845 </t>
  </si>
  <si>
    <t>Lastro de brita comercial - espalhamento mecânico</t>
  </si>
  <si>
    <t xml:space="preserve"> 24.1.1.3 </t>
  </si>
  <si>
    <t xml:space="preserve"> 104734 </t>
  </si>
  <si>
    <t>REATERRO MECANIZADO DE VALA COM RETROESCAVADEIRA (CAPACIDADE   DA   CAÇAMBA   DA RETRO: 0,26 M³/POTÊNCIA: 88 HP), LARGURA DE 0,8 A 1,5 M, PROFUNDIDADE ATÉ 1,5 M, COM SOLO (SEM SUBSTITUIÇÃO) DE 1ª CATEGORIA, COM PLACA VIBRATÓRIA. AF_08/2023</t>
  </si>
  <si>
    <t xml:space="preserve"> 24.1.1.4 </t>
  </si>
  <si>
    <t>AREIA PARA ATERRO - POSTO JAZIDA/FORNECEDOR (RETIRADO NA JAZIDA, SEM TRANSPORTE) - Solo para reaterro</t>
  </si>
  <si>
    <t xml:space="preserve"> 24.1.1.5 </t>
  </si>
  <si>
    <t xml:space="preserve"> 24.1.1.6 </t>
  </si>
  <si>
    <t>Transporte com caminhão basculante de 10 m³ - rodovia pavimentada - Brita - DMT = 13,00 km - d = 1,8 t/m³</t>
  </si>
  <si>
    <t xml:space="preserve"> 24.1.1.7 </t>
  </si>
  <si>
    <t xml:space="preserve"> 24.1.1.8 </t>
  </si>
  <si>
    <t>Transporte com caminhão basculante de 10 m³ - rodovia pavimentada - Solo para reaterro - DMT = 27,70 km - d = 1,5 t/m³</t>
  </si>
  <si>
    <t xml:space="preserve"> 24.1.1.9 </t>
  </si>
  <si>
    <t xml:space="preserve"> 92821 </t>
  </si>
  <si>
    <t>ASSENTAMENTO DE TUBO DE CONCRETO PARA REDES COLETORAS DE ÁGUAS PLUVIAIS, DIÂMETRO DE 400 MM, JUNTA RÍGIDA, INSTALADO EM LOCAL COM ALTO NÍVEL DE INTERFERÊNCIAS (NÃO INCLUI FORNECIMENTO). AF_03/2024</t>
  </si>
  <si>
    <t xml:space="preserve"> 24.1.1.10 </t>
  </si>
  <si>
    <t xml:space="preserve"> 00007781 </t>
  </si>
  <si>
    <t>TUBO DE CONCRETO SIMPLES PARA AGUAS PLUVIAIS, CLASSE PS1, COM ENCAIXE PONTA E BOLSA, DIAMETRO NOMINAL DE 400 MM</t>
  </si>
  <si>
    <t xml:space="preserve"> 24.1.1.11 </t>
  </si>
  <si>
    <t xml:space="preserve"> 2003626 </t>
  </si>
  <si>
    <t>Boca de lobo simples - grelha de concreto - BLSG 01 - areia e brita comerciais</t>
  </si>
  <si>
    <t xml:space="preserve"> 24.1.1.12 </t>
  </si>
  <si>
    <t xml:space="preserve"> 2003642 </t>
  </si>
  <si>
    <t>Caixa de ligação e passagem - CLP 01 - areia e brita comerciais</t>
  </si>
  <si>
    <t xml:space="preserve"> 24.1.2 </t>
  </si>
  <si>
    <t>PAVIMENTAÇÃO</t>
  </si>
  <si>
    <t xml:space="preserve"> 24.1.2.1 </t>
  </si>
  <si>
    <t xml:space="preserve"> 4011209 </t>
  </si>
  <si>
    <t>Regularização do subleito</t>
  </si>
  <si>
    <t xml:space="preserve"> 24.1.2.2 </t>
  </si>
  <si>
    <t>AREIA PARA ATERRO - POSTO JAZIDA/FORNECEDOR (RETIRADO NA JAZIDA, SEM TRANSPORTE) - Esp. = 55 cm</t>
  </si>
  <si>
    <t xml:space="preserve"> 24.1.2.3 </t>
  </si>
  <si>
    <t xml:space="preserve"> COMP-1255 </t>
  </si>
  <si>
    <t>Base ou sub-base de macadame seco - EXCLUSO TRANSPORTE - REFERENCIA SICRO (4011279) - Esp. = 15 cm</t>
  </si>
  <si>
    <t xml:space="preserve"> 24.1.2.4 </t>
  </si>
  <si>
    <t xml:space="preserve"> COMP-1254 </t>
  </si>
  <si>
    <t>Base ou sub-base de brita graduada com brita comercial - EXCLUSO TRANSPORTE - REFERENCIA SICRO (4011276) - Esp. = 15 cm</t>
  </si>
  <si>
    <t xml:space="preserve"> 24.1.2.5 </t>
  </si>
  <si>
    <t xml:space="preserve"> COT - 866 </t>
  </si>
  <si>
    <t>BICA CORRIDA - EXCLUSO TRANSPORTE  - Esp. = 5 cm</t>
  </si>
  <si>
    <t>M³</t>
  </si>
  <si>
    <t xml:space="preserve"> 24.1.2.6 </t>
  </si>
  <si>
    <t xml:space="preserve"> 4011352 </t>
  </si>
  <si>
    <t>Imprimação com emulsão asfáltica</t>
  </si>
  <si>
    <t xml:space="preserve"> 24.1.2.7 </t>
  </si>
  <si>
    <t xml:space="preserve"> 4011353 </t>
  </si>
  <si>
    <t>Pintura de ligação</t>
  </si>
  <si>
    <t xml:space="preserve"> 24.1.2.8 </t>
  </si>
  <si>
    <t xml:space="preserve"> 4011463 </t>
  </si>
  <si>
    <t>Concreto asfáltico - faixa C - areia e brita comerciais</t>
  </si>
  <si>
    <t>t</t>
  </si>
  <si>
    <t xml:space="preserve"> 24.1.2.9 </t>
  </si>
  <si>
    <t xml:space="preserve"> 101859 </t>
  </si>
  <si>
    <t>REASSENTAMENTO DE BLOCOS SEXTAVADO PARA PISO INTERTRAVADO, ESPESSURA DE 8 CM, EM VIA/ESTACIONAMENTO, COM REAPROVEITAMENTO DOS BLOCOS SEXTAVADO - INCLUSO RETIRADA E COLOCAÇÃO DO MATERIAL. AF_12/2020</t>
  </si>
  <si>
    <t xml:space="preserve"> 24.1.2.10 </t>
  </si>
  <si>
    <t>Base ou sub-base de brita graduada com brita comercial - EXCLUSO TRANSPORTE - REFERENCIA SICRO (4011276) - Brita para reassentamento da lajota - Esp. = 15 cm</t>
  </si>
  <si>
    <t xml:space="preserve"> 24.1.2.11 </t>
  </si>
  <si>
    <t>Transporte com caminhão basculante de 10 m³ - rodovia pavimentada - Brita e macadame - DMT = 13,00 km - d = 1,8 t/m³</t>
  </si>
  <si>
    <t xml:space="preserve"> 24.1.2.12 </t>
  </si>
  <si>
    <t>Transporte com caminhão basculante de 10 m³ - rodovia pavimentada - Bica corrida - DMT = 13,00 km - d = 1,7 t/m³</t>
  </si>
  <si>
    <t xml:space="preserve"> 24.1.2.13 </t>
  </si>
  <si>
    <t>Transporte com caminhão basculante de 10 m³ - rodovia pavimentada - Solo arenoso - DMT = 27,70 km - d = 1,5 t/m³</t>
  </si>
  <si>
    <t xml:space="preserve"> 24.1.2.14 </t>
  </si>
  <si>
    <t>Transporte com caminhão basculante de 10 m³ - rodovia pavimentada - CBUQ - DMT = 15,80 km</t>
  </si>
  <si>
    <t xml:space="preserve"> 24.1.2.15 </t>
  </si>
  <si>
    <t xml:space="preserve"> 5914359 </t>
  </si>
  <si>
    <t>Transporte com caminhão basculante de 10 m³ - rodovia em leito natural - CBUQ - DMT = 9,50 km</t>
  </si>
  <si>
    <t xml:space="preserve"> 24.1.3 </t>
  </si>
  <si>
    <t>AQUISIÇÃO E TRANSPORTE DE PRODUTOS BETUMINOSOS</t>
  </si>
  <si>
    <t xml:space="preserve"> 24.1.3.1 </t>
  </si>
  <si>
    <t xml:space="preserve"> COT - 919 </t>
  </si>
  <si>
    <t>EMULSÃO ASFÁLTICA EAI - tx = 0,0013</t>
  </si>
  <si>
    <t xml:space="preserve"> 24.1.3.2 </t>
  </si>
  <si>
    <t xml:space="preserve"> COT - 920 </t>
  </si>
  <si>
    <t>EMULSÃO ASFÁLTICA RR-2C - tx = 0,00045</t>
  </si>
  <si>
    <t xml:space="preserve"> 24.1.3.3 </t>
  </si>
  <si>
    <t xml:space="preserve"> COT - 921 </t>
  </si>
  <si>
    <t>CIMENTOS ASFÁLTICOS CAP-50-70 - tx = 0,06323</t>
  </si>
  <si>
    <t>100,00%
58.599,77</t>
  </si>
  <si>
    <t>100,00%
85.244,10</t>
  </si>
  <si>
    <t>80,00%
68.195,28</t>
  </si>
  <si>
    <t>20,00%
17.048,82</t>
  </si>
  <si>
    <t>100,00%
55.741,24</t>
  </si>
  <si>
    <t>100,00%
221.662,46</t>
  </si>
  <si>
    <t>80,00%
177.329,97</t>
  </si>
  <si>
    <t>20,00%
44.332,49</t>
  </si>
  <si>
    <t>100,00%
423.008,37</t>
  </si>
  <si>
    <t>60,00%
253.805,02</t>
  </si>
  <si>
    <t>40,00%
169.203,35</t>
  </si>
  <si>
    <t>100,00%
338.402,78</t>
  </si>
  <si>
    <t>20,00%
67.680,56</t>
  </si>
  <si>
    <t>40,00%
135.361,11</t>
  </si>
  <si>
    <t>100,00%
70.631,27</t>
  </si>
  <si>
    <t>50,00%
35.315,64</t>
  </si>
  <si>
    <t>100,00%
89.334,88</t>
  </si>
  <si>
    <t>30,00%
26.800,46</t>
  </si>
  <si>
    <t>40,00%
35.733,95</t>
  </si>
  <si>
    <t>100,00%
48.388,90</t>
  </si>
  <si>
    <t>50,00%
24.194,45</t>
  </si>
  <si>
    <t>100,00%
58.755,40</t>
  </si>
  <si>
    <t>25,00%
14.688,85</t>
  </si>
  <si>
    <t>50,00%
29.377,70</t>
  </si>
  <si>
    <t>100,00%
217.818,47</t>
  </si>
  <si>
    <t>25,00%
54.454,62</t>
  </si>
  <si>
    <t>100,00%
13.089,53</t>
  </si>
  <si>
    <t>50,00%
6.544,77</t>
  </si>
  <si>
    <t>100,00%
154.398,39</t>
  </si>
  <si>
    <t>25,00%
38.599,60</t>
  </si>
  <si>
    <t>100,00%
3.040,06</t>
  </si>
  <si>
    <t>100,00%
42.274,50</t>
  </si>
  <si>
    <t>35,00%
14.796,08</t>
  </si>
  <si>
    <t>30,00%
12.682,35</t>
  </si>
  <si>
    <t>100,00%
62.584,11</t>
  </si>
  <si>
    <t>50,00%
31.292,06</t>
  </si>
  <si>
    <t>100,00%
45.220,22</t>
  </si>
  <si>
    <t>25,00%
11.305,06</t>
  </si>
  <si>
    <t>100,00%
5.124,14</t>
  </si>
  <si>
    <t>100,00%
118.528,72</t>
  </si>
  <si>
    <t>25,00%
29.632,18</t>
  </si>
  <si>
    <t>100,00%
1.570,84</t>
  </si>
  <si>
    <t>100,00%
105.031,26</t>
  </si>
  <si>
    <t>25,00%
26.257,82</t>
  </si>
  <si>
    <t>30,00%
31.509,38</t>
  </si>
  <si>
    <t>15,00%
15.754,69</t>
  </si>
  <si>
    <t>Porcentagem</t>
  </si>
  <si>
    <t>Custo</t>
  </si>
  <si>
    <t>Porcentagem Acumulado</t>
  </si>
  <si>
    <t>100,0%</t>
  </si>
  <si>
    <t>Custo Acumulado</t>
  </si>
  <si>
    <t>954,62</t>
  </si>
  <si>
    <t>135,98</t>
  </si>
  <si>
    <t>129.809,22</t>
  </si>
  <si>
    <t>73,69</t>
  </si>
  <si>
    <t>1.066,59</t>
  </si>
  <si>
    <t>78.597,01</t>
  </si>
  <si>
    <t>285,4</t>
  </si>
  <si>
    <t>235,96</t>
  </si>
  <si>
    <t>67.342,98</t>
  </si>
  <si>
    <t>1.512,3</t>
  </si>
  <si>
    <t>39,62</t>
  </si>
  <si>
    <t>59.917,32</t>
  </si>
  <si>
    <t>341,94</t>
  </si>
  <si>
    <t>163,53</t>
  </si>
  <si>
    <t>55.917,44</t>
  </si>
  <si>
    <t>332,5</t>
  </si>
  <si>
    <t>54.373,72</t>
  </si>
  <si>
    <t>735,71</t>
  </si>
  <si>
    <t>70,00</t>
  </si>
  <si>
    <t>51.499,70</t>
  </si>
  <si>
    <t>64,75</t>
  </si>
  <si>
    <t>731,57</t>
  </si>
  <si>
    <t>47.369,15</t>
  </si>
  <si>
    <t>354,58</t>
  </si>
  <si>
    <t>120,85</t>
  </si>
  <si>
    <t>42.850,99</t>
  </si>
  <si>
    <t>20.581,63</t>
  </si>
  <si>
    <t>295,0</t>
  </si>
  <si>
    <t>126,67</t>
  </si>
  <si>
    <t>37.367,65</t>
  </si>
  <si>
    <t>INES - INSTALAÇÕES ESPECIAIS</t>
  </si>
  <si>
    <t>12,0</t>
  </si>
  <si>
    <t>2.979,25</t>
  </si>
  <si>
    <t>35.751,00</t>
  </si>
  <si>
    <t>Serviços</t>
  </si>
  <si>
    <t>34.762,00</t>
  </si>
  <si>
    <t>6.934,27</t>
  </si>
  <si>
    <t>296,27</t>
  </si>
  <si>
    <t>111,81</t>
  </si>
  <si>
    <t>33.125,94</t>
  </si>
  <si>
    <t>SERT - SERVIÇOS TÉCNICOS</t>
  </si>
  <si>
    <t>367,02</t>
  </si>
  <si>
    <t>86,61</t>
  </si>
  <si>
    <t>31.787,60</t>
  </si>
  <si>
    <t>IMPE - IMPERMEABILIZAÇÕES E PROTEÇÕES DIVERSAS</t>
  </si>
  <si>
    <t>130,32</t>
  </si>
  <si>
    <t>218,01</t>
  </si>
  <si>
    <t>28.411,06</t>
  </si>
  <si>
    <t>416,76</t>
  </si>
  <si>
    <t>66,65</t>
  </si>
  <si>
    <t>27.777,05</t>
  </si>
  <si>
    <t>1,35</t>
  </si>
  <si>
    <t>75,34</t>
  </si>
  <si>
    <t>26.714,05</t>
  </si>
  <si>
    <t>33,91</t>
  </si>
  <si>
    <t>759,59</t>
  </si>
  <si>
    <t>25.757,69</t>
  </si>
  <si>
    <t>1,26</t>
  </si>
  <si>
    <t>27,0</t>
  </si>
  <si>
    <t>290,38</t>
  </si>
  <si>
    <t>77,87</t>
  </si>
  <si>
    <t>22.611,89</t>
  </si>
  <si>
    <t>1,10</t>
  </si>
  <si>
    <t>1.134,0</t>
  </si>
  <si>
    <t>19,47</t>
  </si>
  <si>
    <t>22.078,98</t>
  </si>
  <si>
    <t>1,08</t>
  </si>
  <si>
    <t>COBE - COBERTURA</t>
  </si>
  <si>
    <t>221,03</t>
  </si>
  <si>
    <t>90,51</t>
  </si>
  <si>
    <t>20.005,42</t>
  </si>
  <si>
    <t>0,98</t>
  </si>
  <si>
    <t>1.671,7</t>
  </si>
  <si>
    <t>11,68</t>
  </si>
  <si>
    <t>19.525,45</t>
  </si>
  <si>
    <t>0,95</t>
  </si>
  <si>
    <t>91,0</t>
  </si>
  <si>
    <t>202,16</t>
  </si>
  <si>
    <t>18.396,56</t>
  </si>
  <si>
    <t>1.362,52</t>
  </si>
  <si>
    <t>13,01</t>
  </si>
  <si>
    <t>17.726,38</t>
  </si>
  <si>
    <t>1.922,46</t>
  </si>
  <si>
    <t>9,11</t>
  </si>
  <si>
    <t>17.513,61</t>
  </si>
  <si>
    <t>136,84</t>
  </si>
  <si>
    <t>120,50</t>
  </si>
  <si>
    <t>16.489,22</t>
  </si>
  <si>
    <t>7,0</t>
  </si>
  <si>
    <t>2.327,10</t>
  </si>
  <si>
    <t>16.289,70</t>
  </si>
  <si>
    <t>0,79</t>
  </si>
  <si>
    <t>9,0</t>
  </si>
  <si>
    <t>1.768,42</t>
  </si>
  <si>
    <t>15.915,78</t>
  </si>
  <si>
    <t>24,2</t>
  </si>
  <si>
    <t>641,86</t>
  </si>
  <si>
    <t>15.533,01</t>
  </si>
  <si>
    <t>0,76</t>
  </si>
  <si>
    <t>212,29</t>
  </si>
  <si>
    <t>71,21</t>
  </si>
  <si>
    <t>15.117,17</t>
  </si>
  <si>
    <t>0,74</t>
  </si>
  <si>
    <t>1.023,2</t>
  </si>
  <si>
    <t>14,63</t>
  </si>
  <si>
    <t>14.969,41</t>
  </si>
  <si>
    <t>412,03</t>
  </si>
  <si>
    <t>36,00</t>
  </si>
  <si>
    <t>14.833,08</t>
  </si>
  <si>
    <t>0,72</t>
  </si>
  <si>
    <t>14.640,00</t>
  </si>
  <si>
    <t>0,71</t>
  </si>
  <si>
    <t>14,0</t>
  </si>
  <si>
    <t>0,70</t>
  </si>
  <si>
    <t>62,99</t>
  </si>
  <si>
    <t>13.922,67</t>
  </si>
  <si>
    <t>16.968,83</t>
  </si>
  <si>
    <t>13.744,75</t>
  </si>
  <si>
    <t>857,0</t>
  </si>
  <si>
    <t>15,25</t>
  </si>
  <si>
    <t>13.069,25</t>
  </si>
  <si>
    <t>3,0</t>
  </si>
  <si>
    <t>4.329,31</t>
  </si>
  <si>
    <t>12.987,93</t>
  </si>
  <si>
    <t>2,63</t>
  </si>
  <si>
    <t>4.908,33</t>
  </si>
  <si>
    <t>12.908,90</t>
  </si>
  <si>
    <t>1.810,92</t>
  </si>
  <si>
    <t>12.676,44</t>
  </si>
  <si>
    <t>0,62</t>
  </si>
  <si>
    <t>168,00</t>
  </si>
  <si>
    <t>12.379,92</t>
  </si>
  <si>
    <t>0,60</t>
  </si>
  <si>
    <t>1.092,09</t>
  </si>
  <si>
    <t>11,27</t>
  </si>
  <si>
    <t>12.307,85</t>
  </si>
  <si>
    <t>17,24</t>
  </si>
  <si>
    <t>699,92</t>
  </si>
  <si>
    <t>12.066,62</t>
  </si>
  <si>
    <t>0,59</t>
  </si>
  <si>
    <t>5.902,63</t>
  </si>
  <si>
    <t>11.805,26</t>
  </si>
  <si>
    <t>27,47</t>
  </si>
  <si>
    <t>11.318,46</t>
  </si>
  <si>
    <t>37,0</t>
  </si>
  <si>
    <t>301,30</t>
  </si>
  <si>
    <t>11.148,10</t>
  </si>
  <si>
    <t>0,54</t>
  </si>
  <si>
    <t>26,65</t>
  </si>
  <si>
    <t>11.106,65</t>
  </si>
  <si>
    <t>10,9</t>
  </si>
  <si>
    <t>1.009,65</t>
  </si>
  <si>
    <t>11.005,18</t>
  </si>
  <si>
    <t>36,47</t>
  </si>
  <si>
    <t>10.590,15</t>
  </si>
  <si>
    <t>0,52</t>
  </si>
  <si>
    <t>195,09</t>
  </si>
  <si>
    <t>52,13</t>
  </si>
  <si>
    <t>10.170,04</t>
  </si>
  <si>
    <t>44,24</t>
  </si>
  <si>
    <t>9.778,36</t>
  </si>
  <si>
    <t>15,48</t>
  </si>
  <si>
    <t>614,00</t>
  </si>
  <si>
    <t>9.504,72</t>
  </si>
  <si>
    <t>9.430,26</t>
  </si>
  <si>
    <t>656,05</t>
  </si>
  <si>
    <t>13,28</t>
  </si>
  <si>
    <t>8.712,34</t>
  </si>
  <si>
    <t>0,42</t>
  </si>
  <si>
    <t>203,8</t>
  </si>
  <si>
    <t>42,49</t>
  </si>
  <si>
    <t>8.659,46</t>
  </si>
  <si>
    <t>113,71</t>
  </si>
  <si>
    <t>76,00</t>
  </si>
  <si>
    <t>8.641,96</t>
  </si>
  <si>
    <t>10.445,3</t>
  </si>
  <si>
    <t>8.460,69</t>
  </si>
  <si>
    <t>0,41</t>
  </si>
  <si>
    <t>832,50</t>
  </si>
  <si>
    <t>8.325,00</t>
  </si>
  <si>
    <t>100,3</t>
  </si>
  <si>
    <t>82,79</t>
  </si>
  <si>
    <t>8.303,83</t>
  </si>
  <si>
    <t>0,40</t>
  </si>
  <si>
    <t>41,55</t>
  </si>
  <si>
    <t>197,58</t>
  </si>
  <si>
    <t>8.209,44</t>
  </si>
  <si>
    <t>DROP - DRENAGEM/OBRAS DE CONTENÇÃO / POÇOS DE VISITA E CAIXAS</t>
  </si>
  <si>
    <t>177,7</t>
  </si>
  <si>
    <t>45,45</t>
  </si>
  <si>
    <t>8.076,46</t>
  </si>
  <si>
    <t>273,68</t>
  </si>
  <si>
    <t>28,98</t>
  </si>
  <si>
    <t>7.931,24</t>
  </si>
  <si>
    <t>88,0</t>
  </si>
  <si>
    <t>89,75</t>
  </si>
  <si>
    <t>7.898,00</t>
  </si>
  <si>
    <t>59,27</t>
  </si>
  <si>
    <t>7.724,06</t>
  </si>
  <si>
    <t>46,8</t>
  </si>
  <si>
    <t>163,11</t>
  </si>
  <si>
    <t>7.633,54</t>
  </si>
  <si>
    <t>579,4</t>
  </si>
  <si>
    <t>12,71</t>
  </si>
  <si>
    <t>7.364,17</t>
  </si>
  <si>
    <t>0,36</t>
  </si>
  <si>
    <t>603,6</t>
  </si>
  <si>
    <t>11,51</t>
  </si>
  <si>
    <t>6.947,43</t>
  </si>
  <si>
    <t>250,99</t>
  </si>
  <si>
    <t>6.776,73</t>
  </si>
  <si>
    <t>6.627,18</t>
  </si>
  <si>
    <t>133,02</t>
  </si>
  <si>
    <t>47,39</t>
  </si>
  <si>
    <t>6.303,81</t>
  </si>
  <si>
    <t>0,31</t>
  </si>
  <si>
    <t>515,93</t>
  </si>
  <si>
    <t>6.191,16</t>
  </si>
  <si>
    <t>72,47</t>
  </si>
  <si>
    <t>82,54</t>
  </si>
  <si>
    <t>5.981,67</t>
  </si>
  <si>
    <t>611,2</t>
  </si>
  <si>
    <t>9,76</t>
  </si>
  <si>
    <t>5.965,31</t>
  </si>
  <si>
    <t>1.212,4</t>
  </si>
  <si>
    <t>4,83</t>
  </si>
  <si>
    <t>5.855,89</t>
  </si>
  <si>
    <t>5.759,51</t>
  </si>
  <si>
    <t>127,37</t>
  </si>
  <si>
    <t>44,14</t>
  </si>
  <si>
    <t>5.622,11</t>
  </si>
  <si>
    <t>80,18</t>
  </si>
  <si>
    <t>5.552,30</t>
  </si>
  <si>
    <t>11,0</t>
  </si>
  <si>
    <t>472,78</t>
  </si>
  <si>
    <t>5.200,58</t>
  </si>
  <si>
    <t>320,22</t>
  </si>
  <si>
    <t>15,66</t>
  </si>
  <si>
    <t>5.014,64</t>
  </si>
  <si>
    <t>0,24</t>
  </si>
  <si>
    <t>25,01</t>
  </si>
  <si>
    <t>199,94</t>
  </si>
  <si>
    <t>5.000,49</t>
  </si>
  <si>
    <t>25,55</t>
  </si>
  <si>
    <t>195,05</t>
  </si>
  <si>
    <t>4.983,52</t>
  </si>
  <si>
    <t>113,85</t>
  </si>
  <si>
    <t>43,43</t>
  </si>
  <si>
    <t>4.944,50</t>
  </si>
  <si>
    <t>2.452,62</t>
  </si>
  <si>
    <t>4.905,24</t>
  </si>
  <si>
    <t>368,6</t>
  </si>
  <si>
    <t>13,14</t>
  </si>
  <si>
    <t>4.843,40</t>
  </si>
  <si>
    <t>25,0</t>
  </si>
  <si>
    <t>192,26</t>
  </si>
  <si>
    <t>4.806,50</t>
  </si>
  <si>
    <t>83,85</t>
  </si>
  <si>
    <t>56,71</t>
  </si>
  <si>
    <t>4.755,13</t>
  </si>
  <si>
    <t>947,03</t>
  </si>
  <si>
    <t>4.735,15</t>
  </si>
  <si>
    <t>1.171,98</t>
  </si>
  <si>
    <t>4,01</t>
  </si>
  <si>
    <t>4.699,63</t>
  </si>
  <si>
    <t>112,0</t>
  </si>
  <si>
    <t>41,64</t>
  </si>
  <si>
    <t>4.663,68</t>
  </si>
  <si>
    <t>263,7</t>
  </si>
  <si>
    <t>17,28</t>
  </si>
  <si>
    <t>4.556,73</t>
  </si>
  <si>
    <t>335,0</t>
  </si>
  <si>
    <t>13,60</t>
  </si>
  <si>
    <t>4.556,00</t>
  </si>
  <si>
    <t>294,89</t>
  </si>
  <si>
    <t>15,04</t>
  </si>
  <si>
    <t>4.435,14</t>
  </si>
  <si>
    <t>6,0</t>
  </si>
  <si>
    <t>733,04</t>
  </si>
  <si>
    <t>4.398,24</t>
  </si>
  <si>
    <t>0,21</t>
  </si>
  <si>
    <t>124,4</t>
  </si>
  <si>
    <t>35,18</t>
  </si>
  <si>
    <t>4.376,39</t>
  </si>
  <si>
    <t>49,85</t>
  </si>
  <si>
    <t>87,57</t>
  </si>
  <si>
    <t>4.365,36</t>
  </si>
  <si>
    <t>188,7</t>
  </si>
  <si>
    <t>23,05</t>
  </si>
  <si>
    <t>4.349,53</t>
  </si>
  <si>
    <t>609,8</t>
  </si>
  <si>
    <t>7,01</t>
  </si>
  <si>
    <t>4.274,69</t>
  </si>
  <si>
    <t>147,38</t>
  </si>
  <si>
    <t>4.271,07</t>
  </si>
  <si>
    <t>331,5</t>
  </si>
  <si>
    <t>12,57</t>
  </si>
  <si>
    <t>4.166,95</t>
  </si>
  <si>
    <t>4.159,18</t>
  </si>
  <si>
    <t>93,37</t>
  </si>
  <si>
    <t>44,45</t>
  </si>
  <si>
    <t>4.150,29</t>
  </si>
  <si>
    <t>221,9</t>
  </si>
  <si>
    <t>18,24</t>
  </si>
  <si>
    <t>4.047,45</t>
  </si>
  <si>
    <t>4,53</t>
  </si>
  <si>
    <t>844,90</t>
  </si>
  <si>
    <t>3.827,39</t>
  </si>
  <si>
    <t>0,19</t>
  </si>
  <si>
    <t>186,34</t>
  </si>
  <si>
    <t>19,88</t>
  </si>
  <si>
    <t>3.704,43</t>
  </si>
  <si>
    <t>3.500,00</t>
  </si>
  <si>
    <t>0,17</t>
  </si>
  <si>
    <t>53,69</t>
  </si>
  <si>
    <t>64,74</t>
  </si>
  <si>
    <t>3.475,89</t>
  </si>
  <si>
    <t>66,37</t>
  </si>
  <si>
    <t>3.308,54</t>
  </si>
  <si>
    <t>50,0</t>
  </si>
  <si>
    <t>65,62</t>
  </si>
  <si>
    <t>3.281,00</t>
  </si>
  <si>
    <t>19,3</t>
  </si>
  <si>
    <t>166,82</t>
  </si>
  <si>
    <t>3.219,62</t>
  </si>
  <si>
    <t>1.596,41</t>
  </si>
  <si>
    <t>3.192,82</t>
  </si>
  <si>
    <t>60,0</t>
  </si>
  <si>
    <t>53,17</t>
  </si>
  <si>
    <t>3.190,20</t>
  </si>
  <si>
    <t>137,0</t>
  </si>
  <si>
    <t>22,56</t>
  </si>
  <si>
    <t>3.090,72</t>
  </si>
  <si>
    <t>141,0</t>
  </si>
  <si>
    <t>21,91</t>
  </si>
  <si>
    <t>3.089,31</t>
  </si>
  <si>
    <t>116,7</t>
  </si>
  <si>
    <t>26,16</t>
  </si>
  <si>
    <t>3.052,87</t>
  </si>
  <si>
    <t>30,0</t>
  </si>
  <si>
    <t>101,43</t>
  </si>
  <si>
    <t>3.042,90</t>
  </si>
  <si>
    <t>21,42</t>
  </si>
  <si>
    <t>138,25</t>
  </si>
  <si>
    <t>2.961,31</t>
  </si>
  <si>
    <t>612,9</t>
  </si>
  <si>
    <t>2.960,30</t>
  </si>
  <si>
    <t>740,03</t>
  </si>
  <si>
    <t>2.960,12</t>
  </si>
  <si>
    <t>43.05.</t>
  </si>
  <si>
    <t>411,96</t>
  </si>
  <si>
    <t>2.883,72</t>
  </si>
  <si>
    <t>111,7</t>
  </si>
  <si>
    <t>25,44</t>
  </si>
  <si>
    <t>2.841,64</t>
  </si>
  <si>
    <t>2.800,00</t>
  </si>
  <si>
    <t>464,69</t>
  </si>
  <si>
    <t>2.788,14</t>
  </si>
  <si>
    <t>2.701,77</t>
  </si>
  <si>
    <t>8,0</t>
  </si>
  <si>
    <t>334,22</t>
  </si>
  <si>
    <t>2.673,76</t>
  </si>
  <si>
    <t>2.561,70</t>
  </si>
  <si>
    <t>3.154,33</t>
  </si>
  <si>
    <t>2.555,00</t>
  </si>
  <si>
    <t>633,84</t>
  </si>
  <si>
    <t>2.535,36</t>
  </si>
  <si>
    <t>62,0</t>
  </si>
  <si>
    <t>40,42</t>
  </si>
  <si>
    <t>2.506,04</t>
  </si>
  <si>
    <t>117,33</t>
  </si>
  <si>
    <t>21,09</t>
  </si>
  <si>
    <t>2.474,48</t>
  </si>
  <si>
    <t>501,8</t>
  </si>
  <si>
    <t>2.423,69</t>
  </si>
  <si>
    <t>5,4</t>
  </si>
  <si>
    <t>447,17</t>
  </si>
  <si>
    <t>2.414,71</t>
  </si>
  <si>
    <t>94,82</t>
  </si>
  <si>
    <t>2.370,50</t>
  </si>
  <si>
    <t>1.163,04</t>
  </si>
  <si>
    <t>2.326,08</t>
  </si>
  <si>
    <t>38,23</t>
  </si>
  <si>
    <t>2.293,80</t>
  </si>
  <si>
    <t>569,01</t>
  </si>
  <si>
    <t>2.276,04</t>
  </si>
  <si>
    <t>6,29</t>
  </si>
  <si>
    <t>361,48</t>
  </si>
  <si>
    <t>2.273,70</t>
  </si>
  <si>
    <t>194,63</t>
  </si>
  <si>
    <t>11,63</t>
  </si>
  <si>
    <t>2.263,54</t>
  </si>
  <si>
    <t>39,0</t>
  </si>
  <si>
    <t>57,05</t>
  </si>
  <si>
    <t>2.224,95</t>
  </si>
  <si>
    <t>153,7</t>
  </si>
  <si>
    <t>14,17</t>
  </si>
  <si>
    <t>2.177,92</t>
  </si>
  <si>
    <t>43,0</t>
  </si>
  <si>
    <t>50,09</t>
  </si>
  <si>
    <t>2.153,87</t>
  </si>
  <si>
    <t>1.061,40</t>
  </si>
  <si>
    <t>2.122,80</t>
  </si>
  <si>
    <t>52,0</t>
  </si>
  <si>
    <t>2.101,84</t>
  </si>
  <si>
    <t>2.560,28</t>
  </si>
  <si>
    <t>2.073,82</t>
  </si>
  <si>
    <t>32,81</t>
  </si>
  <si>
    <t>63,08</t>
  </si>
  <si>
    <t>2.069,65</t>
  </si>
  <si>
    <t>2.035,21</t>
  </si>
  <si>
    <t>2.431,26</t>
  </si>
  <si>
    <t>1.969,32</t>
  </si>
  <si>
    <t>193,23</t>
  </si>
  <si>
    <t>1.932,30</t>
  </si>
  <si>
    <t>33,7</t>
  </si>
  <si>
    <t>55,38</t>
  </si>
  <si>
    <t>1.866,30</t>
  </si>
  <si>
    <t>930,75</t>
  </si>
  <si>
    <t>1.861,50</t>
  </si>
  <si>
    <t>309,04</t>
  </si>
  <si>
    <t>1.854,24</t>
  </si>
  <si>
    <t>29,64</t>
  </si>
  <si>
    <t>62,29</t>
  </si>
  <si>
    <t>1.846,27</t>
  </si>
  <si>
    <t>307,66</t>
  </si>
  <si>
    <t>1.845,96</t>
  </si>
  <si>
    <t>135,96</t>
  </si>
  <si>
    <t>13,55</t>
  </si>
  <si>
    <t>1.842,25</t>
  </si>
  <si>
    <t>1.840,00</t>
  </si>
  <si>
    <t>366,7</t>
  </si>
  <si>
    <t>1.771,16</t>
  </si>
  <si>
    <t>294,41</t>
  </si>
  <si>
    <t>1.766,46</t>
  </si>
  <si>
    <t>15,21</t>
  </si>
  <si>
    <t>115,51</t>
  </si>
  <si>
    <t>1.756,90</t>
  </si>
  <si>
    <t>127,9</t>
  </si>
  <si>
    <t>13,72</t>
  </si>
  <si>
    <t>1.754,78</t>
  </si>
  <si>
    <t>16,0</t>
  </si>
  <si>
    <t>104,88</t>
  </si>
  <si>
    <t>1.678,08</t>
  </si>
  <si>
    <t>343,9</t>
  </si>
  <si>
    <t>1.661,03</t>
  </si>
  <si>
    <t>54,88</t>
  </si>
  <si>
    <t>1.646,40</t>
  </si>
  <si>
    <t>0,43</t>
  </si>
  <si>
    <t>3.814,67</t>
  </si>
  <si>
    <t>1.640,30</t>
  </si>
  <si>
    <t>5,08</t>
  </si>
  <si>
    <t>1.626,71</t>
  </si>
  <si>
    <t>1.583,49</t>
  </si>
  <si>
    <t>1.510,00</t>
  </si>
  <si>
    <t>296,95</t>
  </si>
  <si>
    <t>1.496,62</t>
  </si>
  <si>
    <t>161,13</t>
  </si>
  <si>
    <t>1.450,17</t>
  </si>
  <si>
    <t>174,0</t>
  </si>
  <si>
    <t>8,29</t>
  </si>
  <si>
    <t>1.442,46</t>
  </si>
  <si>
    <t>27,56</t>
  </si>
  <si>
    <t>1.433,12</t>
  </si>
  <si>
    <t>111,0</t>
  </si>
  <si>
    <t>12,82</t>
  </si>
  <si>
    <t>1.423,02</t>
  </si>
  <si>
    <t>92,7</t>
  </si>
  <si>
    <t>15,32</t>
  </si>
  <si>
    <t>1.420,16</t>
  </si>
  <si>
    <t>268,77</t>
  </si>
  <si>
    <t>5,21</t>
  </si>
  <si>
    <t>1.400,29</t>
  </si>
  <si>
    <t>20,5</t>
  </si>
  <si>
    <t>67,71</t>
  </si>
  <si>
    <t>1.388,05</t>
  </si>
  <si>
    <t>8,14</t>
  </si>
  <si>
    <t>166,52</t>
  </si>
  <si>
    <t>1.355,47</t>
  </si>
  <si>
    <t>1.355,00</t>
  </si>
  <si>
    <t>113,4</t>
  </si>
  <si>
    <t>11,73</t>
  </si>
  <si>
    <t>1.330,18</t>
  </si>
  <si>
    <t>46,3</t>
  </si>
  <si>
    <t>28,53</t>
  </si>
  <si>
    <t>1.320,93</t>
  </si>
  <si>
    <t>3,47</t>
  </si>
  <si>
    <t>1.273,55</t>
  </si>
  <si>
    <t>373,0</t>
  </si>
  <si>
    <t>3,36</t>
  </si>
  <si>
    <t>1.253,28</t>
  </si>
  <si>
    <t>1.240,00</t>
  </si>
  <si>
    <t>16,62</t>
  </si>
  <si>
    <t>73,06</t>
  </si>
  <si>
    <t>1.214,25</t>
  </si>
  <si>
    <t>26,9</t>
  </si>
  <si>
    <t>1.187,36</t>
  </si>
  <si>
    <t>34,26</t>
  </si>
  <si>
    <t>1.124,07</t>
  </si>
  <si>
    <t>20,86</t>
  </si>
  <si>
    <t>53,64</t>
  </si>
  <si>
    <t>1.118,93</t>
  </si>
  <si>
    <t>41,8</t>
  </si>
  <si>
    <t>26,63</t>
  </si>
  <si>
    <t>1.113,13</t>
  </si>
  <si>
    <t>17,0</t>
  </si>
  <si>
    <t>64,58</t>
  </si>
  <si>
    <t>1.097,86</t>
  </si>
  <si>
    <t>1.080,23</t>
  </si>
  <si>
    <t>1,36</t>
  </si>
  <si>
    <t>789,85</t>
  </si>
  <si>
    <t>1.074,19</t>
  </si>
  <si>
    <t>28,0</t>
  </si>
  <si>
    <t>38,13</t>
  </si>
  <si>
    <t>1.067,64</t>
  </si>
  <si>
    <t>38,0</t>
  </si>
  <si>
    <t>27,96</t>
  </si>
  <si>
    <t>1.062,48</t>
  </si>
  <si>
    <t>315,8</t>
  </si>
  <si>
    <t>1.061,08</t>
  </si>
  <si>
    <t>59,0</t>
  </si>
  <si>
    <t>17,91</t>
  </si>
  <si>
    <t>1.056,69</t>
  </si>
  <si>
    <t>90,0</t>
  </si>
  <si>
    <t>11,44</t>
  </si>
  <si>
    <t>1.029,60</t>
  </si>
  <si>
    <t>24,0</t>
  </si>
  <si>
    <t>42,07</t>
  </si>
  <si>
    <t>1.009,68</t>
  </si>
  <si>
    <t>48,0</t>
  </si>
  <si>
    <t>21,03</t>
  </si>
  <si>
    <t>1.009,44</t>
  </si>
  <si>
    <t>500,41</t>
  </si>
  <si>
    <t>1.000,82</t>
  </si>
  <si>
    <t>297,0</t>
  </si>
  <si>
    <t>997,92</t>
  </si>
  <si>
    <t>11,33</t>
  </si>
  <si>
    <t>997,04</t>
  </si>
  <si>
    <t>13,0</t>
  </si>
  <si>
    <t>76,68</t>
  </si>
  <si>
    <t>996,84</t>
  </si>
  <si>
    <t>8,11</t>
  </si>
  <si>
    <t>120,58</t>
  </si>
  <si>
    <t>977,90</t>
  </si>
  <si>
    <t>322,04</t>
  </si>
  <si>
    <t>966,12</t>
  </si>
  <si>
    <t>86,2</t>
  </si>
  <si>
    <t>11,15</t>
  </si>
  <si>
    <t>961,13</t>
  </si>
  <si>
    <t>39,67</t>
  </si>
  <si>
    <t>952,08</t>
  </si>
  <si>
    <t>62,2</t>
  </si>
  <si>
    <t>15,12</t>
  </si>
  <si>
    <t>940,46</t>
  </si>
  <si>
    <t>15,0</t>
  </si>
  <si>
    <t>62,53</t>
  </si>
  <si>
    <t>937,95</t>
  </si>
  <si>
    <t>61,57</t>
  </si>
  <si>
    <t>923,55</t>
  </si>
  <si>
    <t>33,4</t>
  </si>
  <si>
    <t>27,65</t>
  </si>
  <si>
    <t>923,51</t>
  </si>
  <si>
    <t>245,39</t>
  </si>
  <si>
    <t>3,74</t>
  </si>
  <si>
    <t>917,75</t>
  </si>
  <si>
    <t>0,04</t>
  </si>
  <si>
    <t>79,0</t>
  </si>
  <si>
    <t>11,39</t>
  </si>
  <si>
    <t>899,81</t>
  </si>
  <si>
    <t>50,8</t>
  </si>
  <si>
    <t>17,62</t>
  </si>
  <si>
    <t>895,09</t>
  </si>
  <si>
    <t>6,6</t>
  </si>
  <si>
    <t>133,93</t>
  </si>
  <si>
    <t>883,93</t>
  </si>
  <si>
    <t>289,75</t>
  </si>
  <si>
    <t>869,25</t>
  </si>
  <si>
    <t>50,72</t>
  </si>
  <si>
    <t>862,24</t>
  </si>
  <si>
    <t>54,3</t>
  </si>
  <si>
    <t>15,68</t>
  </si>
  <si>
    <t>851,42</t>
  </si>
  <si>
    <t>60,35</t>
  </si>
  <si>
    <t>190,54</t>
  </si>
  <si>
    <t>4,32</t>
  </si>
  <si>
    <t>823,13</t>
  </si>
  <si>
    <t>72,6</t>
  </si>
  <si>
    <t>11,31</t>
  </si>
  <si>
    <t>821,10</t>
  </si>
  <si>
    <t>46,4</t>
  </si>
  <si>
    <t>17,61</t>
  </si>
  <si>
    <t>817,10</t>
  </si>
  <si>
    <t>14,74</t>
  </si>
  <si>
    <t>55,30</t>
  </si>
  <si>
    <t>815,12</t>
  </si>
  <si>
    <t>69,1</t>
  </si>
  <si>
    <t>11,57</t>
  </si>
  <si>
    <t>799,48</t>
  </si>
  <si>
    <t>55,2</t>
  </si>
  <si>
    <t>14,43</t>
  </si>
  <si>
    <t>796,53</t>
  </si>
  <si>
    <t>53,82</t>
  </si>
  <si>
    <t>753,48</t>
  </si>
  <si>
    <t>45,21</t>
  </si>
  <si>
    <t>723,36</t>
  </si>
  <si>
    <t>720,80</t>
  </si>
  <si>
    <t>29,84</t>
  </si>
  <si>
    <t>24,05</t>
  </si>
  <si>
    <t>717,65</t>
  </si>
  <si>
    <t>708,94</t>
  </si>
  <si>
    <t>694,76</t>
  </si>
  <si>
    <t>39,4</t>
  </si>
  <si>
    <t>693,83</t>
  </si>
  <si>
    <t>6,61</t>
  </si>
  <si>
    <t>104,04</t>
  </si>
  <si>
    <t>687,70</t>
  </si>
  <si>
    <t>58,0</t>
  </si>
  <si>
    <t>11,19</t>
  </si>
  <si>
    <t>649,02</t>
  </si>
  <si>
    <t>29,0</t>
  </si>
  <si>
    <t>21,95</t>
  </si>
  <si>
    <t>636,55</t>
  </si>
  <si>
    <t>1.982,77</t>
  </si>
  <si>
    <t>634,48</t>
  </si>
  <si>
    <t>105,58</t>
  </si>
  <si>
    <t>633,48</t>
  </si>
  <si>
    <t>632,70</t>
  </si>
  <si>
    <t>305,87</t>
  </si>
  <si>
    <t>611,74</t>
  </si>
  <si>
    <t>4,41</t>
  </si>
  <si>
    <t>138,15</t>
  </si>
  <si>
    <t>609,24</t>
  </si>
  <si>
    <t>152,29</t>
  </si>
  <si>
    <t>609,16</t>
  </si>
  <si>
    <t>4.030,93</t>
  </si>
  <si>
    <t>604,63</t>
  </si>
  <si>
    <t>32,0</t>
  </si>
  <si>
    <t>18,61</t>
  </si>
  <si>
    <t>595,52</t>
  </si>
  <si>
    <t>586,72</t>
  </si>
  <si>
    <t>144,85</t>
  </si>
  <si>
    <t>579,40</t>
  </si>
  <si>
    <t>32,2</t>
  </si>
  <si>
    <t>567,04</t>
  </si>
  <si>
    <t>565,50</t>
  </si>
  <si>
    <t>18,48</t>
  </si>
  <si>
    <t>554,40</t>
  </si>
  <si>
    <t>12,5</t>
  </si>
  <si>
    <t>43,29</t>
  </si>
  <si>
    <t>541,12</t>
  </si>
  <si>
    <t>15,84</t>
  </si>
  <si>
    <t>33,70</t>
  </si>
  <si>
    <t>533,80</t>
  </si>
  <si>
    <t>18,0</t>
  </si>
  <si>
    <t>29,57</t>
  </si>
  <si>
    <t>532,26</t>
  </si>
  <si>
    <t>656,49</t>
  </si>
  <si>
    <t>531,75</t>
  </si>
  <si>
    <t>10,67</t>
  </si>
  <si>
    <t>512,16</t>
  </si>
  <si>
    <t>0,02</t>
  </si>
  <si>
    <t>15,14</t>
  </si>
  <si>
    <t>510,21</t>
  </si>
  <si>
    <t>20,80</t>
  </si>
  <si>
    <t>499,20</t>
  </si>
  <si>
    <t>394,73</t>
  </si>
  <si>
    <t>497,35</t>
  </si>
  <si>
    <t>30,89</t>
  </si>
  <si>
    <t>494,24</t>
  </si>
  <si>
    <t>237,46</t>
  </si>
  <si>
    <t>474,92</t>
  </si>
  <si>
    <t>44,0</t>
  </si>
  <si>
    <t>10,45</t>
  </si>
  <si>
    <t>459,80</t>
  </si>
  <si>
    <t>37,75</t>
  </si>
  <si>
    <t>453,00</t>
  </si>
  <si>
    <t>83,9</t>
  </si>
  <si>
    <t>5,37</t>
  </si>
  <si>
    <t>450,54</t>
  </si>
  <si>
    <t>146,99</t>
  </si>
  <si>
    <t>440,97</t>
  </si>
  <si>
    <t>18,25</t>
  </si>
  <si>
    <t>438,00</t>
  </si>
  <si>
    <t>341,37</t>
  </si>
  <si>
    <t>436,95</t>
  </si>
  <si>
    <t>34,1</t>
  </si>
  <si>
    <t>12,66</t>
  </si>
  <si>
    <t>431,70</t>
  </si>
  <si>
    <t>31,0</t>
  </si>
  <si>
    <t>13,82</t>
  </si>
  <si>
    <t>428,42</t>
  </si>
  <si>
    <t>56,0</t>
  </si>
  <si>
    <t>7,35</t>
  </si>
  <si>
    <t>411,60</t>
  </si>
  <si>
    <t>21,0</t>
  </si>
  <si>
    <t>19,32</t>
  </si>
  <si>
    <t>405,72</t>
  </si>
  <si>
    <t>404,20</t>
  </si>
  <si>
    <t>13,1</t>
  </si>
  <si>
    <t>30,68</t>
  </si>
  <si>
    <t>401,90</t>
  </si>
  <si>
    <t>33,10</t>
  </si>
  <si>
    <t>397,20</t>
  </si>
  <si>
    <t>78,81</t>
  </si>
  <si>
    <t>394,05</t>
  </si>
  <si>
    <t>3,63</t>
  </si>
  <si>
    <t>107,97</t>
  </si>
  <si>
    <t>391,93</t>
  </si>
  <si>
    <t>195,49</t>
  </si>
  <si>
    <t>390,98</t>
  </si>
  <si>
    <t>387,48</t>
  </si>
  <si>
    <t>98,85</t>
  </si>
  <si>
    <t>332,34</t>
  </si>
  <si>
    <t>385,51</t>
  </si>
  <si>
    <t>385,02</t>
  </si>
  <si>
    <t>38,49</t>
  </si>
  <si>
    <t>384,90</t>
  </si>
  <si>
    <t>13,70</t>
  </si>
  <si>
    <t>383,60</t>
  </si>
  <si>
    <t>19,0</t>
  </si>
  <si>
    <t>20,03</t>
  </si>
  <si>
    <t>380,57</t>
  </si>
  <si>
    <t>12,74</t>
  </si>
  <si>
    <t>369,46</t>
  </si>
  <si>
    <t>98,96</t>
  </si>
  <si>
    <t>4,2</t>
  </si>
  <si>
    <t>367,79</t>
  </si>
  <si>
    <t>98,98</t>
  </si>
  <si>
    <t>26,09</t>
  </si>
  <si>
    <t>365,26</t>
  </si>
  <si>
    <t>121,31</t>
  </si>
  <si>
    <t>363,93</t>
  </si>
  <si>
    <t>2,79</t>
  </si>
  <si>
    <t>125,39</t>
  </si>
  <si>
    <t>349,83</t>
  </si>
  <si>
    <t>99,03</t>
  </si>
  <si>
    <t>83,39</t>
  </si>
  <si>
    <t>333,56</t>
  </si>
  <si>
    <t>40,52</t>
  </si>
  <si>
    <t>324,16</t>
  </si>
  <si>
    <t>30,4</t>
  </si>
  <si>
    <t>10,29</t>
  </si>
  <si>
    <t>312,81</t>
  </si>
  <si>
    <t>99,08</t>
  </si>
  <si>
    <t>77,11</t>
  </si>
  <si>
    <t>308,44</t>
  </si>
  <si>
    <t>17,7</t>
  </si>
  <si>
    <t>17,35</t>
  </si>
  <si>
    <t>307,09</t>
  </si>
  <si>
    <t>99,11</t>
  </si>
  <si>
    <t>305,91</t>
  </si>
  <si>
    <t>367,24</t>
  </si>
  <si>
    <t>297,46</t>
  </si>
  <si>
    <t>10,07</t>
  </si>
  <si>
    <t>292,03</t>
  </si>
  <si>
    <t>99,15</t>
  </si>
  <si>
    <t>39,3</t>
  </si>
  <si>
    <t>7,39</t>
  </si>
  <si>
    <t>290,42</t>
  </si>
  <si>
    <t>99,18</t>
  </si>
  <si>
    <t>139,95</t>
  </si>
  <si>
    <t>279,90</t>
  </si>
  <si>
    <t>46,03</t>
  </si>
  <si>
    <t>276,18</t>
  </si>
  <si>
    <t>99,20</t>
  </si>
  <si>
    <t>46,00</t>
  </si>
  <si>
    <t>276,00</t>
  </si>
  <si>
    <t>99,22</t>
  </si>
  <si>
    <t>274,12</t>
  </si>
  <si>
    <t>267,36</t>
  </si>
  <si>
    <t>1,47</t>
  </si>
  <si>
    <t>174,81</t>
  </si>
  <si>
    <t>256,97</t>
  </si>
  <si>
    <t>127,15</t>
  </si>
  <si>
    <t>254,30</t>
  </si>
  <si>
    <t>99,27</t>
  </si>
  <si>
    <t>28,3</t>
  </si>
  <si>
    <t>8,24</t>
  </si>
  <si>
    <t>233,19</t>
  </si>
  <si>
    <t>22,0</t>
  </si>
  <si>
    <t>10,54</t>
  </si>
  <si>
    <t>231,88</t>
  </si>
  <si>
    <t>99,29</t>
  </si>
  <si>
    <t>22,80</t>
  </si>
  <si>
    <t>228,00</t>
  </si>
  <si>
    <t>99,30</t>
  </si>
  <si>
    <t>219,56</t>
  </si>
  <si>
    <t>99,31</t>
  </si>
  <si>
    <t>108,60</t>
  </si>
  <si>
    <t>217,20</t>
  </si>
  <si>
    <t>99,32</t>
  </si>
  <si>
    <t>216,00</t>
  </si>
  <si>
    <t>99,33</t>
  </si>
  <si>
    <t>6,86</t>
  </si>
  <si>
    <t>212,66</t>
  </si>
  <si>
    <t>99,35</t>
  </si>
  <si>
    <t>210,94</t>
  </si>
  <si>
    <t>99,36</t>
  </si>
  <si>
    <t>12,38</t>
  </si>
  <si>
    <t>210,46</t>
  </si>
  <si>
    <t>99,37</t>
  </si>
  <si>
    <t>4,65</t>
  </si>
  <si>
    <t>206,69</t>
  </si>
  <si>
    <t>99,38</t>
  </si>
  <si>
    <t>14,67</t>
  </si>
  <si>
    <t>205,38</t>
  </si>
  <si>
    <t>99,39</t>
  </si>
  <si>
    <t>20,52</t>
  </si>
  <si>
    <t>205,20</t>
  </si>
  <si>
    <t>99,40</t>
  </si>
  <si>
    <t>21,83</t>
  </si>
  <si>
    <t>9,24</t>
  </si>
  <si>
    <t>201,70</t>
  </si>
  <si>
    <t>49,97</t>
  </si>
  <si>
    <t>199,88</t>
  </si>
  <si>
    <t>99,42</t>
  </si>
  <si>
    <t>8,96</t>
  </si>
  <si>
    <t>197,12</t>
  </si>
  <si>
    <t>99,43</t>
  </si>
  <si>
    <t>11,7</t>
  </si>
  <si>
    <t>16,69</t>
  </si>
  <si>
    <t>195,27</t>
  </si>
  <si>
    <t>19,36</t>
  </si>
  <si>
    <t>193,60</t>
  </si>
  <si>
    <t>99,44</t>
  </si>
  <si>
    <t>189,72</t>
  </si>
  <si>
    <t>99,45</t>
  </si>
  <si>
    <t>61,78</t>
  </si>
  <si>
    <t>185,34</t>
  </si>
  <si>
    <t>99,46</t>
  </si>
  <si>
    <t>185,28</t>
  </si>
  <si>
    <t>99,47</t>
  </si>
  <si>
    <t>92,35</t>
  </si>
  <si>
    <t>184,70</t>
  </si>
  <si>
    <t>9,64</t>
  </si>
  <si>
    <t>183,16</t>
  </si>
  <si>
    <t>99,49</t>
  </si>
  <si>
    <t>90,16</t>
  </si>
  <si>
    <t>180,32</t>
  </si>
  <si>
    <t>99,50</t>
  </si>
  <si>
    <t>179,30</t>
  </si>
  <si>
    <t>99,51</t>
  </si>
  <si>
    <t>29,38</t>
  </si>
  <si>
    <t>176,28</t>
  </si>
  <si>
    <t>99,52</t>
  </si>
  <si>
    <t>3,88</t>
  </si>
  <si>
    <t>43,09</t>
  </si>
  <si>
    <t>167,18</t>
  </si>
  <si>
    <t>166,54</t>
  </si>
  <si>
    <t>99,53</t>
  </si>
  <si>
    <t>16,34</t>
  </si>
  <si>
    <t>163,40</t>
  </si>
  <si>
    <t>15,6</t>
  </si>
  <si>
    <t>160,52</t>
  </si>
  <si>
    <t>99,55</t>
  </si>
  <si>
    <t>390,0</t>
  </si>
  <si>
    <t>159,90</t>
  </si>
  <si>
    <t>99,56</t>
  </si>
  <si>
    <t>26,39</t>
  </si>
  <si>
    <t>158,34</t>
  </si>
  <si>
    <t>14,8</t>
  </si>
  <si>
    <t>99,57</t>
  </si>
  <si>
    <t>1,98</t>
  </si>
  <si>
    <t>75,62</t>
  </si>
  <si>
    <t>149,72</t>
  </si>
  <si>
    <t>99,58</t>
  </si>
  <si>
    <t>145,82</t>
  </si>
  <si>
    <t>19,7</t>
  </si>
  <si>
    <t>145,58</t>
  </si>
  <si>
    <t>99,59</t>
  </si>
  <si>
    <t>105,09</t>
  </si>
  <si>
    <t>142,92</t>
  </si>
  <si>
    <t>13,96</t>
  </si>
  <si>
    <t>139,60</t>
  </si>
  <si>
    <t>99,61</t>
  </si>
  <si>
    <t>13,92</t>
  </si>
  <si>
    <t>139,20</t>
  </si>
  <si>
    <t>7,52</t>
  </si>
  <si>
    <t>135,36</t>
  </si>
  <si>
    <t>99,62</t>
  </si>
  <si>
    <t>44,33</t>
  </si>
  <si>
    <t>132,99</t>
  </si>
  <si>
    <t>99,63</t>
  </si>
  <si>
    <t>132,93</t>
  </si>
  <si>
    <t>26,44</t>
  </si>
  <si>
    <t>132,20</t>
  </si>
  <si>
    <t>99,64</t>
  </si>
  <si>
    <t>18,86</t>
  </si>
  <si>
    <t>132,02</t>
  </si>
  <si>
    <t>9,35</t>
  </si>
  <si>
    <t>130,90</t>
  </si>
  <si>
    <t>99,65</t>
  </si>
  <si>
    <t>43,15</t>
  </si>
  <si>
    <t>129,45</t>
  </si>
  <si>
    <t>126,40</t>
  </si>
  <si>
    <t>154,44</t>
  </si>
  <si>
    <t>125,09</t>
  </si>
  <si>
    <t>99,67</t>
  </si>
  <si>
    <t>123,27</t>
  </si>
  <si>
    <t>99,68</t>
  </si>
  <si>
    <t>10,87</t>
  </si>
  <si>
    <t>11,24</t>
  </si>
  <si>
    <t>122,17</t>
  </si>
  <si>
    <t>99,69</t>
  </si>
  <si>
    <t>0,94</t>
  </si>
  <si>
    <t>127,65</t>
  </si>
  <si>
    <t>119,99</t>
  </si>
  <si>
    <t>5,34</t>
  </si>
  <si>
    <t>117,48</t>
  </si>
  <si>
    <t>99,70</t>
  </si>
  <si>
    <t>19,55</t>
  </si>
  <si>
    <t>117,30</t>
  </si>
  <si>
    <t>99,71</t>
  </si>
  <si>
    <t>19,50</t>
  </si>
  <si>
    <t>117,00</t>
  </si>
  <si>
    <t>14,49</t>
  </si>
  <si>
    <t>115,92</t>
  </si>
  <si>
    <t>28,90</t>
  </si>
  <si>
    <t>115,60</t>
  </si>
  <si>
    <t>372,0</t>
  </si>
  <si>
    <t>115,32</t>
  </si>
  <si>
    <t>99,73</t>
  </si>
  <si>
    <t>28,70</t>
  </si>
  <si>
    <t>114,80</t>
  </si>
  <si>
    <t>18,90</t>
  </si>
  <si>
    <t>113,40</t>
  </si>
  <si>
    <t>99,74</t>
  </si>
  <si>
    <t>28,33</t>
  </si>
  <si>
    <t>113,32</t>
  </si>
  <si>
    <t>22,58</t>
  </si>
  <si>
    <t>112,90</t>
  </si>
  <si>
    <t>99,75</t>
  </si>
  <si>
    <t>111,90</t>
  </si>
  <si>
    <t>99,76</t>
  </si>
  <si>
    <t>0,2</t>
  </si>
  <si>
    <t>558,69</t>
  </si>
  <si>
    <t>111,73</t>
  </si>
  <si>
    <t>27,93</t>
  </si>
  <si>
    <t>111,72</t>
  </si>
  <si>
    <t>99,77</t>
  </si>
  <si>
    <t>4,9</t>
  </si>
  <si>
    <t>22,66</t>
  </si>
  <si>
    <t>111,03</t>
  </si>
  <si>
    <t>35,47</t>
  </si>
  <si>
    <t>106,41</t>
  </si>
  <si>
    <t>105,66</t>
  </si>
  <si>
    <t>99,79</t>
  </si>
  <si>
    <t>52,00</t>
  </si>
  <si>
    <t>104,00</t>
  </si>
  <si>
    <t>18,95</t>
  </si>
  <si>
    <t>94,75</t>
  </si>
  <si>
    <t>0,00</t>
  </si>
  <si>
    <t>99,80</t>
  </si>
  <si>
    <t>47,14</t>
  </si>
  <si>
    <t>94,28</t>
  </si>
  <si>
    <t>93,05</t>
  </si>
  <si>
    <t>99,81</t>
  </si>
  <si>
    <t>18,44</t>
  </si>
  <si>
    <t>92,20</t>
  </si>
  <si>
    <t>15,22</t>
  </si>
  <si>
    <t>91,32</t>
  </si>
  <si>
    <t>99,82</t>
  </si>
  <si>
    <t>56,57</t>
  </si>
  <si>
    <t>1,58</t>
  </si>
  <si>
    <t>89,38</t>
  </si>
  <si>
    <t>43,24</t>
  </si>
  <si>
    <t>86,48</t>
  </si>
  <si>
    <t>14,16</t>
  </si>
  <si>
    <t>84,96</t>
  </si>
  <si>
    <t>28,05</t>
  </si>
  <si>
    <t>84,15</t>
  </si>
  <si>
    <t>99,84</t>
  </si>
  <si>
    <t>82,32</t>
  </si>
  <si>
    <t>81,29</t>
  </si>
  <si>
    <t>11,56</t>
  </si>
  <si>
    <t>80,92</t>
  </si>
  <si>
    <t>99,85</t>
  </si>
  <si>
    <t>80,84</t>
  </si>
  <si>
    <t>80,65</t>
  </si>
  <si>
    <t>99,86</t>
  </si>
  <si>
    <t>40,09</t>
  </si>
  <si>
    <t>15,95</t>
  </si>
  <si>
    <t>79,75</t>
  </si>
  <si>
    <t>15,41</t>
  </si>
  <si>
    <t>77,05</t>
  </si>
  <si>
    <t>99,87</t>
  </si>
  <si>
    <t>64,0</t>
  </si>
  <si>
    <t>1,19</t>
  </si>
  <si>
    <t>76,16</t>
  </si>
  <si>
    <t>12,32</t>
  </si>
  <si>
    <t>73,92</t>
  </si>
  <si>
    <t>36,94</t>
  </si>
  <si>
    <t>73,88</t>
  </si>
  <si>
    <t>72,18</t>
  </si>
  <si>
    <t>4,1</t>
  </si>
  <si>
    <t>17,34</t>
  </si>
  <si>
    <t>71,09</t>
  </si>
  <si>
    <t>99,89</t>
  </si>
  <si>
    <t>1,7</t>
  </si>
  <si>
    <t>40,49</t>
  </si>
  <si>
    <t>68,83</t>
  </si>
  <si>
    <t>398,0</t>
  </si>
  <si>
    <t>67,66</t>
  </si>
  <si>
    <t>16,66</t>
  </si>
  <si>
    <t>66,64</t>
  </si>
  <si>
    <t>99,90</t>
  </si>
  <si>
    <t>16,51</t>
  </si>
  <si>
    <t>66,04</t>
  </si>
  <si>
    <t>10,84</t>
  </si>
  <si>
    <t>65,04</t>
  </si>
  <si>
    <t>16,05</t>
  </si>
  <si>
    <t>64,20</t>
  </si>
  <si>
    <t>21,39</t>
  </si>
  <si>
    <t>64,17</t>
  </si>
  <si>
    <t>99,91</t>
  </si>
  <si>
    <t>5,7</t>
  </si>
  <si>
    <t>11,06</t>
  </si>
  <si>
    <t>63,04</t>
  </si>
  <si>
    <t>99,92</t>
  </si>
  <si>
    <t>10,36</t>
  </si>
  <si>
    <t>62,16</t>
  </si>
  <si>
    <t>9,57</t>
  </si>
  <si>
    <t>57,42</t>
  </si>
  <si>
    <t>57,14</t>
  </si>
  <si>
    <t>52,88</t>
  </si>
  <si>
    <t>26,11</t>
  </si>
  <si>
    <t>52,22</t>
  </si>
  <si>
    <t>99,94</t>
  </si>
  <si>
    <t>16,88</t>
  </si>
  <si>
    <t>50,64</t>
  </si>
  <si>
    <t>10,01</t>
  </si>
  <si>
    <t>50,05</t>
  </si>
  <si>
    <t>4,98</t>
  </si>
  <si>
    <t>49,80</t>
  </si>
  <si>
    <t>24,33</t>
  </si>
  <si>
    <t>48,66</t>
  </si>
  <si>
    <t>99,95</t>
  </si>
  <si>
    <t>22,83</t>
  </si>
  <si>
    <t>45,66</t>
  </si>
  <si>
    <t>0,067</t>
  </si>
  <si>
    <t>679,34</t>
  </si>
  <si>
    <t>45,51</t>
  </si>
  <si>
    <t>41,91</t>
  </si>
  <si>
    <t>10,42</t>
  </si>
  <si>
    <t>41,68</t>
  </si>
  <si>
    <t>41,01</t>
  </si>
  <si>
    <t>11,6</t>
  </si>
  <si>
    <t>38,97</t>
  </si>
  <si>
    <t>18,46</t>
  </si>
  <si>
    <t>36,92</t>
  </si>
  <si>
    <t>36,09</t>
  </si>
  <si>
    <t>17,65</t>
  </si>
  <si>
    <t>35,30</t>
  </si>
  <si>
    <t>32,44</t>
  </si>
  <si>
    <t>99,97</t>
  </si>
  <si>
    <t>31,90</t>
  </si>
  <si>
    <t>10,44</t>
  </si>
  <si>
    <t>31,32</t>
  </si>
  <si>
    <t>29,51</t>
  </si>
  <si>
    <t>20,0</t>
  </si>
  <si>
    <t>1,39</t>
  </si>
  <si>
    <t>27,80</t>
  </si>
  <si>
    <t>13,43</t>
  </si>
  <si>
    <t>26,86</t>
  </si>
  <si>
    <t>2,64</t>
  </si>
  <si>
    <t>26,40</t>
  </si>
  <si>
    <t>26,02</t>
  </si>
  <si>
    <t>99,98</t>
  </si>
  <si>
    <t>25,80</t>
  </si>
  <si>
    <t>24,65</t>
  </si>
  <si>
    <t>23,84</t>
  </si>
  <si>
    <t>23,56</t>
  </si>
  <si>
    <t>22,61</t>
  </si>
  <si>
    <t>22,53</t>
  </si>
  <si>
    <t>LIPR - LIGAÇÕES PREDIAIS ÁGUA/ESGOTO/ENERGIA/TELEFONE</t>
  </si>
  <si>
    <t>22,00</t>
  </si>
  <si>
    <t>21,60</t>
  </si>
  <si>
    <t>6,87</t>
  </si>
  <si>
    <t>20,61</t>
  </si>
  <si>
    <t>19,30</t>
  </si>
  <si>
    <t>18,62</t>
  </si>
  <si>
    <t>65,0</t>
  </si>
  <si>
    <t>16,25</t>
  </si>
  <si>
    <t>16,13</t>
  </si>
  <si>
    <t>7,94</t>
  </si>
  <si>
    <t>15,88</t>
  </si>
  <si>
    <t>0,8</t>
  </si>
  <si>
    <t>18,83</t>
  </si>
  <si>
    <t>15,06</t>
  </si>
  <si>
    <t>6,30</t>
  </si>
  <si>
    <t>12,60</t>
  </si>
  <si>
    <t>11,16</t>
  </si>
  <si>
    <t>10,53</t>
  </si>
  <si>
    <t>9,50</t>
  </si>
  <si>
    <t>46,96</t>
  </si>
  <si>
    <t>9,39</t>
  </si>
  <si>
    <t>8,22</t>
  </si>
  <si>
    <t>8,19</t>
  </si>
  <si>
    <t>2,72</t>
  </si>
  <si>
    <t>8,16</t>
  </si>
  <si>
    <t>7,85</t>
  </si>
  <si>
    <t>7,83</t>
  </si>
  <si>
    <t>73,0</t>
  </si>
  <si>
    <t>7,30</t>
  </si>
  <si>
    <t>2,16</t>
  </si>
  <si>
    <t>1,90</t>
  </si>
  <si>
    <t>3,80</t>
  </si>
  <si>
    <t>3,00</t>
  </si>
  <si>
    <t>0,35</t>
  </si>
  <si>
    <t>2,80</t>
  </si>
  <si>
    <t xml:space="preserve"> 91170 </t>
  </si>
  <si>
    <t>FIXAÇÃO DE TUBOS HORIZONTAIS DE PVC ÁGUA, PVC ESGOTO, PVC ÁGUA PLUVIAL, CPVC, PPR, COBRE OU AÇO, DIÂMETROS MENORES OU IGUAIS A 40 MM, COM ABRAÇADEIRA METÁLICA RÍGIDA TIPO U PERFIL 1 1/4", FIXADA EM PERFILADO EM LAJE. AF_09/2023_PS</t>
  </si>
  <si>
    <t xml:space="preserve"> 91862 </t>
  </si>
  <si>
    <t>ELETRODUTO RÍGIDO ROSCÁVEL, PVC, DN 20 MM (1/2"), PARA CIRCUITOS TERMINAIS, INSTALADO EM FORRO - FORNECIMENTO E INSTALAÇÃO. AF_03/2023</t>
  </si>
  <si>
    <t xml:space="preserve"> 91870 </t>
  </si>
  <si>
    <t>ELETRODUTO RÍGIDO ROSCÁVEL, PVC, DN 20 MM (1/2"), PARA CIRCUITOS TERMINAIS, INSTALADO EM PAREDE - FORNECIMENTO E INSTALAÇÃO. AF_03/2023</t>
  </si>
  <si>
    <t xml:space="preserve"> 92001 </t>
  </si>
  <si>
    <t>TOMADA BAIXA DE EMBUTIR (1 MÓDULO), 2P+T 20 A, INCLUINDO SUPORTE E PLACA - FORNECIMENTO E INSTALAÇÃO. AF_03/2023</t>
  </si>
  <si>
    <t xml:space="preserve"> 92981 </t>
  </si>
  <si>
    <t>CABO DE COBRE FLEXÍVEL ISOLADO, 16 MM², ANTI-CHAMA 450/750 V, PARA DISTRIBUIÇÃO - FORNECIMENTO E INSTALAÇÃO. AF_10/2020</t>
  </si>
  <si>
    <t xml:space="preserve"> 93358 </t>
  </si>
  <si>
    <t>ESCAVAÇÃO MANUAL DE VALA. AF_09/2024</t>
  </si>
  <si>
    <t xml:space="preserve"> 94210 </t>
  </si>
  <si>
    <t>TELHAMENTO COM TELHA ONDULADA DE FIBROCIMENTO E = 6 MM, COM RECOBRIMENTO LATERAL DE 1 1/4 DE ONDA PARA TELHADO COM INCLINAÇÃO MÁXIMA DE 10°, COM ATÉ 2 ÁGUAS, INCLUSO IÇAMENTO. AF_07/2019</t>
  </si>
  <si>
    <t xml:space="preserve"> 95241 </t>
  </si>
  <si>
    <t>LASTRO DE CONCRETO MAGRO, APLICADO EM PISOS, LAJES SOBRE SOLO OU RADIERS, ESPESSURA DE 5 CM. AF_01/2024</t>
  </si>
  <si>
    <t xml:space="preserve"> 95805 </t>
  </si>
  <si>
    <t>CONDULETE DE PVC, TIPO B, PARA ELETRODUTO DE PVC SOLDÁVEL DN 25 MM (3/4''), APARENTE - FORNECIMENTO E INSTALAÇÃO. AF_10/2022</t>
  </si>
  <si>
    <t xml:space="preserve"> 97886 </t>
  </si>
  <si>
    <t>CAIXA ENTERRADA ELÉTRICA RETANGULAR, EM ALVENARIA COM TIJOLOS CERÂMICOS MACIÇOS, FUNDO COM BRITA, DIMENSÕES INTERNAS: 0,3X0,3X0,3 M. AF_12/2020</t>
  </si>
  <si>
    <t xml:space="preserve"> 98441 </t>
  </si>
  <si>
    <t>PAREDE DE MADEIRA COMPENSADA PARA CONSTRUÇÃO TEMPORÁRIA EM CHAPA SIMPLES, EXTERNA, SEM VÃO. AF_03/2024</t>
  </si>
  <si>
    <t xml:space="preserve"> 98442 </t>
  </si>
  <si>
    <t>PAREDE DE MADEIRA COMPENSADA PARA CONSTRUÇÃO TEMPORÁRIA EM CHAPA SIMPLES, EXTERNA, COM ÁREA LÍQUIDA MENOR QUE 6 M², SEM VÃO. AF_05/2018</t>
  </si>
  <si>
    <t xml:space="preserve"> 98445 </t>
  </si>
  <si>
    <t>PAREDE DE MADEIRA COMPENSADA PARA CONSTRUÇÃO TEMPORÁRIA EM CHAPA SIMPLES, EXTERNA, COM ÁREA LÍQUIDA MAIOR OU IGUAL A 6 M², COM VÃO. AF_03/2024</t>
  </si>
  <si>
    <t xml:space="preserve"> 98446 </t>
  </si>
  <si>
    <t>PAREDE DE MADEIRA COMPENSADA PARA CONSTRUÇÃO TEMPORÁRIA EM CHAPA SIMPLES, EXTERNA, COM ÁREA LÍQUIDA MENOR QUE 6 M², COM VÃO. AF_03/2024</t>
  </si>
  <si>
    <t xml:space="preserve"> 101876 </t>
  </si>
  <si>
    <t>QUADRO DE DISTRIBUIÇÃO DE ENERGIA EM PVC, DE EMBUTIR, SEM BARRAMENTO, PARA 6 DISJUNTORES - FORNECIMENTO E INSTALAÇÃO. AF_10/2020</t>
  </si>
  <si>
    <t xml:space="preserve"> 101891 </t>
  </si>
  <si>
    <t>DISJUNTOR MONOPOLAR TIPO NEMA, CORRENTE NOMINAL DE 35 ATÉ 50A - FORNECIMENTO E INSTALAÇÃO. AF_10/2020</t>
  </si>
  <si>
    <t xml:space="preserve"> COMP-1474 </t>
  </si>
  <si>
    <t>LUMINÁRIA TIPO CALHA, DE SOBREPOR, PARA 1 LÂMPADA TUBULAR LED DE 18 W, SEM REATOR DE PARTIDA RÁPIDA E LÂMPADAS - FORNECIMENTO E INSTALAÇÃO. REFERENCIA SINAPI (97585)</t>
  </si>
  <si>
    <t xml:space="preserve"> 00010886 </t>
  </si>
  <si>
    <t>EXTINTOR DE INCENDIO PORTATIL COM CARGA DE AGUA PRESSURIZADA DE 10 L, CLASSE A</t>
  </si>
  <si>
    <t xml:space="preserve"> 00010891 </t>
  </si>
  <si>
    <t>EXTINTOR DE INCENDIO PORTATIL COM CARGA DE PO QUIMICO SECO (PQS) DE 4 KG, CLASSE BC</t>
  </si>
  <si>
    <t xml:space="preserve"> 86934 </t>
  </si>
  <si>
    <t>BANCADA DE MÁRMORE SINTÉTICO 120 X 60CM, COM CUBA INTEGRADA, INCLUSO SIFÃO TIPO FLEXÍVEL EM PVC, VÁLVULA EM PLÁSTICO CROMADO TIPO AMERICANA E TORNEIRA CROMADA LONGA, DE PAREDE, PADRÃO POPULAR - FORNECIMENTO E INSTALAÇÃO. AF_01/2020</t>
  </si>
  <si>
    <t xml:space="preserve"> 86943 </t>
  </si>
  <si>
    <t>LAVATÓRIO LOUÇA BRANCA SUSPENSO, 29,5 X 39CM OU EQUIVALENTE, PADRÃO POPULAR, INCLUSO SIFÃO FLEXÍVEL EM PVC, VÁLVULA E ENGATE FLEXÍVEL 30CM EM PLÁSTICO E TORNEIRA CROMADA DE MESA, PADRÃO POPULAR - FORNECIMENTO E INSTALAÇÃO. AF_01/2020</t>
  </si>
  <si>
    <t xml:space="preserve"> 89714 </t>
  </si>
  <si>
    <t>TUBO PVC, SERIE NORMAL, ESGOTO PREDIAL, DN 100 MM, FORNECIDO E INSTALADO EM RAMAL DE DESCARGA OU RAMAL DE ESGOTO SANITÁRIO. AF_08/2022</t>
  </si>
  <si>
    <t xml:space="preserve"> 89957 </t>
  </si>
  <si>
    <t>PONTO DE CONSUMO TERMINAL DE ÁGUA FRIA (SUBRAMAL) COM TUBULAÇÃO DE PVC, DN 25 MM, INSTALADO EM RAMAL DE ÁGUA, INCLUSOS RASGO E CHUMBAMENTO EM ALVENARIA. AF_12/2014</t>
  </si>
  <si>
    <t xml:space="preserve"> 90822 </t>
  </si>
  <si>
    <t>PORTA DE MADEIRA PARA PINTURA, SEMI-OCA (LEVE OU MÉDIA), 80X210CM, ESPESSURA DE 3,5CM, INCLUSO DOBRADIÇAS - FORNECIMENTO E INSTALAÇÃO. AF_12/2019</t>
  </si>
  <si>
    <t xml:space="preserve"> 91911 </t>
  </si>
  <si>
    <t>CURVA 90 GRAUS PARA ELETRODUTO, PVC, ROSCÁVEL, DN 20 MM (1/2"), PARA CIRCUITOS TERMINAIS, INSTALADA EM PAREDE - FORNECIMENTO E INSTALAÇÃO. AF_03/2023</t>
  </si>
  <si>
    <t xml:space="preserve"> 93382 </t>
  </si>
  <si>
    <t>REATERRO MANUAL DE VALAS, COM COMPACTADOR DE SOLOS DE PERCUSSÃO. AF_08/2023</t>
  </si>
  <si>
    <t xml:space="preserve"> 95240 </t>
  </si>
  <si>
    <t>LASTRO DE CONCRETO MAGRO, APLICADO EM PISOS, LAJES SOBRE SOLO OU RADIERS, ESPESSURA DE 3 CM. AF_01/2024</t>
  </si>
  <si>
    <t xml:space="preserve"> 95811 </t>
  </si>
  <si>
    <t>CONDULETE DE PVC, TIPO LB, PARA ELETRODUTO DE PVC SOLDÁVEL DN 25 MM (3/4''), APARENTE - FORNECIMENTO E INSTALAÇÃO. AF_10/2022</t>
  </si>
  <si>
    <t xml:space="preserve"> 97906 </t>
  </si>
  <si>
    <t>CAIXA ENTERRADA HIDRÁULICA RETANGULAR, EM ALVENARIA COM BLOCOS DE CONCRETO, DIMENSÕES INTERNAS: 0,6X0,6X0,6 M PARA REDE DE ESGOTO. AF_12/2020</t>
  </si>
  <si>
    <t xml:space="preserve"> 98102 </t>
  </si>
  <si>
    <t>CAIXA DE GORDURA SIMPLES, CIRCULAR, EM CONCRETO PRÉ-MOLDADO, DIÂMETRO INTERNO = 0,4 M, ALTURA INTERNA = 0,4 M. AF_12/2020</t>
  </si>
  <si>
    <t xml:space="preserve"> 101165 </t>
  </si>
  <si>
    <t>ALVENARIA DE EMBASAMENTO COM BLOCO ESTRUTURAL DE CONCRETO, DE 14X19X29CM E ARGAMASSA DE ASSENTAMENTO COM PREPARO EM BETONEIRA. AF_05/2020</t>
  </si>
  <si>
    <t xml:space="preserve"> 00003080 </t>
  </si>
  <si>
    <t>FECHADURA ESPELHO PARA PORTA EXTERNA, EM ACO INOX (MAQUINA, TESTA E CONTRA-TESTA) E EM ZAMAC (MACANETA, LINGUETA E TRINCOS) COM ACABAMENTO CROMADO, MAQUINA DE 40 MM, INCLUINDO CHAVE TIPO CILINDRO</t>
  </si>
  <si>
    <t xml:space="preserve"> 00011587 </t>
  </si>
  <si>
    <t>FORRO DE PVC LISO, BRANCO, REGUA DE 10 CM, ESPESSURA APROXIMADA DE 8 MM (COM COLOCACAO / SEM ESTRUTURA METALICA)</t>
  </si>
  <si>
    <t xml:space="preserve"> 00037525 </t>
  </si>
  <si>
    <t>TELA PLASTICA TECIDA LISTRADA BRANCA E LARANJA, TIPO GUARDA CORPO, EM POLIETILENO MONOFILADO, ROLO 1,20 X 50 M (L X C)</t>
  </si>
  <si>
    <t xml:space="preserve"> 91341 </t>
  </si>
  <si>
    <t>PORTA EM ALUMÍNIO DE ABRIR TIPO VENEZIANA COM GUARNIÇÃO, FIXAÇÃO COM PARAFUSOS - FORNECIMENTO E INSTALAÇÃO. AF_12/2019</t>
  </si>
  <si>
    <t xml:space="preserve"> 92025 </t>
  </si>
  <si>
    <t>INTERRUPTOR SIMPLES (1 MÓDULO) COM 2 TOMADAS DE EMBUTIR 2P+T 10 A, INCLUINDO SUPORTE E PLACA - FORNECIMENTO E INSTALAÇÃO. AF_03/2023</t>
  </si>
  <si>
    <t xml:space="preserve"> 94559 </t>
  </si>
  <si>
    <t>JANELA DE AÇO TIPO BASCULANTE PARA VIDROS, COM BATENTE, FERRAGENS E PINTURA ANTICORROSIVA. EXCLUSIVE VIDROS, ACABAMENTO, ALIZAR E CONTRAMARCO. FORNECIMENTO E INSTALAÇÃO. AF_12/2019</t>
  </si>
  <si>
    <t xml:space="preserve"> 97593 </t>
  </si>
  <si>
    <t>LUMINÁRIA TIPO SPOT, DE SOBREPOR, COM 1 LÂMPADA FLUORESCENTE DE 15 W, SEM REATOR - FORNECIMENTO E INSTALAÇÃO. AF_02/2020</t>
  </si>
  <si>
    <t xml:space="preserve"> 97611 </t>
  </si>
  <si>
    <t>LÂMPADA COMPACTA FLUORESCENTE DE 15 W, BASE E27 - FORNECIMENTO E INSTALAÇÃO. AF_02/2020</t>
  </si>
  <si>
    <t xml:space="preserve"> 98443 </t>
  </si>
  <si>
    <t>PAREDE DE MADEIRA COMPENSADA PARA CONSTRUÇÃO TEMPORÁRIA EM CHAPA SIMPLES, INTERNA, SEM VÃO. AF_03/2024</t>
  </si>
  <si>
    <t xml:space="preserve"> 98444 </t>
  </si>
  <si>
    <t>PAREDE DE MADEIRA COMPENSADA PARA CONSTRUÇÃO TEMPORÁRIA EM CHAPA SIMPLES, INTERNA, COM ÁREA LÍQUIDA MENOR QUE 6 M², SEM VÃO. AF_05/2018</t>
  </si>
  <si>
    <t xml:space="preserve"> 98447 </t>
  </si>
  <si>
    <t>PAREDE DE MADEIRA COMPENSADA PARA CONSTRUÇÃO TEMPORÁRIA EM CHAPA SIMPLES, INTERNA, COM ÁREA LÍQUIDA MAIOR OU IGUAL A 6 M², COM VÃO. AF_03/2024</t>
  </si>
  <si>
    <t xml:space="preserve"> 98448 </t>
  </si>
  <si>
    <t>PAREDE DE MADEIRA COMPENSADA PARA CONSTRUÇÃO TEMPORÁRIA EM CHAPA SIMPLES, INTERNA, COM ÁREA LÍQUIDA MENOR QUE 6 M², COM VÃO. AF_03/2024</t>
  </si>
  <si>
    <t xml:space="preserve"> 00004513 </t>
  </si>
  <si>
    <t>CAIBRO 5 X 5 CM EM PINUS, MISTA OU EQUIVALENTE DA REGIAO - BRUTA</t>
  </si>
  <si>
    <t xml:space="preserve"> 00006193 </t>
  </si>
  <si>
    <t>TABUA NAO APARELHADA *2,5 X 20* CM, EM MACARANDUBA/MASSARANDUBA, ANGELIM OU EQUIVALENTE DA REGIAO - BRUTA</t>
  </si>
  <si>
    <t xml:space="preserve"> 00011455 </t>
  </si>
  <si>
    <t>FERROLHO COM FECHO / TRINCO REDONDO, EM ACO GALVANIZADO / ZINCADO, DE SOBREPOR, COM COMPRIMENTO DE 8" E ESPESSURA MINIMA DA CHAPA DE 1,50 MM</t>
  </si>
  <si>
    <t>A</t>
  </si>
  <si>
    <t>Equipamentos</t>
  </si>
  <si>
    <t>Quantidade</t>
  </si>
  <si>
    <t>Utilização</t>
  </si>
  <si>
    <t>Custo Operacional</t>
  </si>
  <si>
    <t>Custo Horário</t>
  </si>
  <si>
    <t>Operativa</t>
  </si>
  <si>
    <t>Improdutiva</t>
  </si>
  <si>
    <t>E9518</t>
  </si>
  <si>
    <t>Grade de 24 discos rebocável de D = 60 cm (24")</t>
  </si>
  <si>
    <t>E9524</t>
  </si>
  <si>
    <t>Motoniveladora - 93 kW</t>
  </si>
  <si>
    <t>E9577</t>
  </si>
  <si>
    <t>Trator agrícola sobre pneus - 77 kW</t>
  </si>
  <si>
    <t>Custo Horário de Equipamentos =&gt;</t>
  </si>
  <si>
    <t>B</t>
  </si>
  <si>
    <t>Mão de Obra</t>
  </si>
  <si>
    <t>Salário Hora</t>
  </si>
  <si>
    <t>P9824</t>
  </si>
  <si>
    <t>Servente</t>
  </si>
  <si>
    <t>Custo Horário da Mão de Obra =&gt;</t>
  </si>
  <si>
    <t>Custo Horário de Execução =&gt;</t>
  </si>
  <si>
    <t>Fator de Influencia da Chuva - FIC =&gt;</t>
  </si>
  <si>
    <t>Custo do FIC =&gt;</t>
  </si>
  <si>
    <t>Produção de Equipe =&gt;</t>
  </si>
  <si>
    <t>Custo Unitário de Execução =&gt;</t>
  </si>
  <si>
    <t xml:space="preserve"> 90674 </t>
  </si>
  <si>
    <t>PERFURATRIZ COM TORRE METÁLICA PARA EXECUÇÃO DE ESTACA HÉLICE CONTÍNUA, PROFUNDIDADE MÁXIMA DE 30 M, DIÂMETRO MÁXIMO DE 800 MM, POTÊNCIA INSTALADA DE 268 HP, MESA ROTATIVA COM TORQUE MÁXIMO DE 170 KNM - CHP DIURNO. AF_06/2015</t>
  </si>
  <si>
    <t xml:space="preserve"> 90675 </t>
  </si>
  <si>
    <t>PERFURATRIZ COM TORRE METÁLICA PARA EXECUÇÃO DE ESTACA HÉLICE CONTÍNUA, PROFUNDIDADE MÁXIMA DE 30 M, DIÂMETRO MÁXIMO DE 800 MM, POTÊNCIA INSTALADA DE 268 HP, MESA ROTATIVA COM TORQUE MÁXIMO DE 170 KNM - CHI DIURNO. AF_06/2015</t>
  </si>
  <si>
    <t xml:space="preserve"> 90778 </t>
  </si>
  <si>
    <t>ENGENHEIRO CIVIL DE OBRA PLENO COM ENCARGOS COMPLEMENTARES</t>
  </si>
  <si>
    <t xml:space="preserve"> 97913 </t>
  </si>
  <si>
    <t>TRANSPORTE COM CAMINHÃO BASCULANTE DE 6 M³, EM VIA URBANA EM REVESTIMENTO PRIMÁRIO (UNIDADE: M3XKM). AF_07/2020</t>
  </si>
  <si>
    <t xml:space="preserve"> 100973 </t>
  </si>
  <si>
    <t>CARGA, MANOBRA E DESCARGA DE SOLOS E MATERIAIS GRANULARES EM CAMINHÃO BASCULANTE 6 M³ - CARGA COM PÁ CARREGADEIRA (CAÇAMBA DE 1,7 A 2,8 M³ / 128 HP) E DESCARGA LIVRE (UNIDADE: M3). AF_07/2020</t>
  </si>
  <si>
    <t xml:space="preserve"> 00043360 </t>
  </si>
  <si>
    <t>CONCRETO USINADO BOMBEAVEL, CLASSE DE RESISTENCIA C30, COM BRITA 0 E 1, SLUMP = 220 +/- 30 MM, EXCLUI SERVICO DE BOMBEAMENTO (NBR 8953)</t>
  </si>
  <si>
    <t xml:space="preserve"> 00001525 </t>
  </si>
  <si>
    <t>CONCRETO USINADO BOMBEAVEL, CLASSE DE RESISTENCIA C30, BRITA 0 E 1, SLUMP = 100 +/- 20 MM, COM BOMBEAMENTO (DISPONIBILIZACAO DE BOMBA), SEM O LANCAMENTO (NBR 8953)</t>
  </si>
  <si>
    <t xml:space="preserve"> 92273 </t>
  </si>
  <si>
    <t>FABRICAÇÃO DE ESCORAS DO TIPO PONTALETE, EM MADEIRA, PARA PÉ-DIREITO SIMPLES. AF_09/2020</t>
  </si>
  <si>
    <t xml:space="preserve"> 00040304 </t>
  </si>
  <si>
    <t>PREGO DE ACO POLIDO COM CABECA DUPLA 17 X 27 (2 1/2 X 11)</t>
  </si>
  <si>
    <t xml:space="preserve"> COT - 795 </t>
  </si>
  <si>
    <t>LAJE TRELIÇADA COM EPS H8</t>
  </si>
  <si>
    <t xml:space="preserve"> 00034495 </t>
  </si>
  <si>
    <t>CONCRETO USINADO BOMBEAVEL, CLASSE DE RESISTENCIA C35, COM BRITA 0 E 1, SLUMP = 100 +/- 20 MM, EXCLUI SERVICO DE BOMBEAMENTO (NBR 8953)</t>
  </si>
  <si>
    <t xml:space="preserve"> 00034493 </t>
  </si>
  <si>
    <t>CONCRETO USINADO BOMBEAVEL, CLASSE DE RESISTENCIA C25, COM BRITA 0 E 1, SLUMP = 100 +/- 20 MM, EXCLUI SERVICO DE BOMBEAMENTO (NBR 8953)</t>
  </si>
  <si>
    <t xml:space="preserve"> 00004509 </t>
  </si>
  <si>
    <t>SARRAFO *2,5 X 10* CM EM PINUS, MISTA OU EQUIVALENTE DA REGIAO - BRUTA</t>
  </si>
  <si>
    <t xml:space="preserve"> 00005078 </t>
  </si>
  <si>
    <t>PREGO DE ACO POLIDO COM CABECA 16 X 27 (2 1/2 X 12)</t>
  </si>
  <si>
    <t xml:space="preserve"> 00043132 </t>
  </si>
  <si>
    <t>ARAME RECOZIDO 16 BWG, D = 1,65 MM (0,016 KG/M) OU 18 BWG, D = 1,25 MM (0,01 KG/M)</t>
  </si>
  <si>
    <t xml:space="preserve"> 88239 </t>
  </si>
  <si>
    <t>AJUDANTE DE CARPINTEIRO COM ENCARGOS COMPLEMENTARES</t>
  </si>
  <si>
    <t xml:space="preserve"> COT-774 </t>
  </si>
  <si>
    <t xml:space="preserve">BATE MACA PVC </t>
  </si>
  <si>
    <t xml:space="preserve"> 88256 </t>
  </si>
  <si>
    <t>AZULEJISTA OU LADRILHISTA COM ENCARGOS COMPLEMENTARES</t>
  </si>
  <si>
    <t xml:space="preserve"> COT - 770 </t>
  </si>
  <si>
    <t>CANTONEIRA 25x25x2 mm</t>
  </si>
  <si>
    <t xml:space="preserve"> 88323 </t>
  </si>
  <si>
    <t>TELHADISTA COM ENCARGOS COMPLEMENTARES</t>
  </si>
  <si>
    <t xml:space="preserve"> 93281 </t>
  </si>
  <si>
    <t>GUINCHO ELÉTRICO DE COLUNA, CAPACIDADE 400 KG, COM MOTO FREIO, MOTOR TRIFÁSICO DE 1,25 CV - CHP DIURNO. AF_03/2016</t>
  </si>
  <si>
    <t xml:space="preserve"> 93282 </t>
  </si>
  <si>
    <t>GUINCHO ELÉTRICO DE COLUNA, CAPACIDADE 400 KG, COM MOTO FREIO, MOTOR TRIFÁSICO DE 1,25 CV - CHI DIURNO. AF_03/2016</t>
  </si>
  <si>
    <t xml:space="preserve"> 00011029 </t>
  </si>
  <si>
    <t>HASTE RETA PARA GANCHO DE FERRO GALVANIZADO, COM ROSCA 1/4" X 30 CM PARA FIXACAO DE TELHA METALICA, INCLUI PORCA E ARRUELAS DE VEDACAO</t>
  </si>
  <si>
    <t xml:space="preserve"> 00025007 </t>
  </si>
  <si>
    <t>TELHA ONDULADA EM ACO ZINCADO, ALTURA DE 17 MM, ESPESSURA DE 0,50 MM, LARGURA UTIL DE APROXIMADAMENTE 985 MM, SEM PINTURA</t>
  </si>
  <si>
    <t xml:space="preserve"> 00037595 </t>
  </si>
  <si>
    <t>ARGAMASSA COLANTE TIPO AC III</t>
  </si>
  <si>
    <t xml:space="preserve"> 00045190 </t>
  </si>
  <si>
    <t>PISO EM PORCELANATO, RETIFICADO, LISO, MONOCOLOR, ACETINADO OU POLIDO, FORMATO MAIOR QUE 2500 ATE 6400 CM2</t>
  </si>
  <si>
    <t xml:space="preserve"> 00037329 </t>
  </si>
  <si>
    <t>REJUNTE EPOXI, QUALQUER COR</t>
  </si>
  <si>
    <t xml:space="preserve"> 92966 </t>
  </si>
  <si>
    <t>MARTELO PERFURADOR PNEUMÁTICO MANUAL, HASTE 25 X 75 MM, 21 KG - CHP DIURNO. AF_12/2015</t>
  </si>
  <si>
    <t xml:space="preserve"> COT - 889 </t>
  </si>
  <si>
    <t>PISO TÁTIL ALERTA EM PVC PARAFUSADO (ELEMENTO SOLTO). INCLUSIVE PARAFUSO, BUCHA E GABARITO. - (100 PEÇAS POR METRO)</t>
  </si>
  <si>
    <t xml:space="preserve"> COT - 890 </t>
  </si>
  <si>
    <t>PISO TÁTIL DIRECIONAL EM PVC PARAFUSADO (ELEMENTO SOLTO). INCLUSIVE PARAFUSO, BUCHA E GABARITO. - (12 PEÇAS POR METRO)</t>
  </si>
  <si>
    <t xml:space="preserve"> 88243 </t>
  </si>
  <si>
    <t>AJUDANTE ESPECIALIZADO COM ENCARGOS COMPLEMENTARES</t>
  </si>
  <si>
    <t xml:space="preserve"> 88270 </t>
  </si>
  <si>
    <t>IMPERMEABILIZADOR COM ENCARGOS COMPLEMENTARES</t>
  </si>
  <si>
    <t xml:space="preserve"> 00000140 </t>
  </si>
  <si>
    <t>IMPERMEABILIZANTE FLEXIVEL BRANCO DE BASE ACRILICA PARA COBERTURAS</t>
  </si>
  <si>
    <t xml:space="preserve"> COT - 937 </t>
  </si>
  <si>
    <t>PORTA DE ABRIR COM MOLA HIDRÁULICA, EM VIDRO TEMPERADO, 2 FOLHAS DE 90X210 CM, ESPESSURA DE 10 MM</t>
  </si>
  <si>
    <t xml:space="preserve"> COT - 948 </t>
  </si>
  <si>
    <t>PORTA DE ABRIR, 1 FOLHA 90 X 210 CM, PINTURA BRANCA, ESPESSURA 3,5 MM</t>
  </si>
  <si>
    <t xml:space="preserve"> COT - 949 </t>
  </si>
  <si>
    <t xml:space="preserve">PORTA DE ABRIR, 1 FOLHA 80 X 210 CM, PINTURA BRANCA, ESPESSURA 3,5 MM </t>
  </si>
  <si>
    <t xml:space="preserve"> COT - 950 </t>
  </si>
  <si>
    <t>PORTA VAI E VEM, 2 FOLHAS DE 90 X 210 CM COM VISOR DE 30 X 60 CM EM VIDRO MATELADO, EM MADEIRA COM ESPESSURA DE 3,5 MM</t>
  </si>
  <si>
    <t xml:space="preserve"> COT - 938 </t>
  </si>
  <si>
    <t>PORTA ABRIR, 1 FOLHA 70 X 210 CM, EM ALUMÍNIO (VENEZIANA VENTILADA) COM TELA MILIMETRADA DE PROTEÇÃO CONTRA VETORES</t>
  </si>
  <si>
    <t xml:space="preserve"> COT - 951 </t>
  </si>
  <si>
    <t xml:space="preserve">PORTA DE CORRER, 1 FOLHA 90 X 210 CM, PINTURA BRANCA, ESPESSURA 3,5 MM </t>
  </si>
  <si>
    <t xml:space="preserve"> COT - 939 </t>
  </si>
  <si>
    <t xml:space="preserve">PORTA ABRIR, 1 FOLHA 70 X 210 CM, EM ALUMÍNIO (VENEZIANA VENTILADA) </t>
  </si>
  <si>
    <t xml:space="preserve"> COT - 940 </t>
  </si>
  <si>
    <t xml:space="preserve">PORTA ABRIR, 1 FOLHA 70 X 120 CM, EM ALUMÍNIO (COM LAMBRI) </t>
  </si>
  <si>
    <t xml:space="preserve"> COT - 941 </t>
  </si>
  <si>
    <t>PORTA ABRIR, 2 FOLHAS 80 X 180 CM, EM ALUMÍNIO (VENEZIANA VENTILADA)</t>
  </si>
  <si>
    <t xml:space="preserve"> COT - 942 </t>
  </si>
  <si>
    <t xml:space="preserve">JANELA DE ALUMÍNIO TIPO MAXIM-AR 50 X 100 CM , COM VIDRO TEMPERADO 6 MM, BATENTE E FERRAGENS </t>
  </si>
  <si>
    <t xml:space="preserve"> COT - 943 </t>
  </si>
  <si>
    <t xml:space="preserve">JANELA DE ALUMÍNIO TIPO MAXIM-AR 80 X 40CM , COM VIDRO TEMPERADO 6 MM, BATENTE E FERRAGENS </t>
  </si>
  <si>
    <t xml:space="preserve"> COT - 944 </t>
  </si>
  <si>
    <t xml:space="preserve">JANELA FIXA DE ALUMÍNIO PARA VIDRO 100 X 110 CM, VIDRO TEMPERADO 6 MM (FACHADA) </t>
  </si>
  <si>
    <t xml:space="preserve"> COT - 945 </t>
  </si>
  <si>
    <t>JANELA DE ALUMÍNIO TIPO MAXIM-AR 50 X 170CM E FIXA COM 2 FOLHAS PARA VIDROS, COM VIDRO TEMPERADO 6 MM</t>
  </si>
  <si>
    <t xml:space="preserve"> COT - 946 </t>
  </si>
  <si>
    <t xml:space="preserve">JANELA FIXA DE ALUMÍNIO PARA VIDRO 120 X 120CM , VIDRO TEMPERADO 6 MM </t>
  </si>
  <si>
    <t xml:space="preserve"> COT - 947 </t>
  </si>
  <si>
    <t>JANELA DE ALUMÍNIO TIPO GUILHOTINA 80 X 100CM , COM VIDRO TEMPERADO 6 MM</t>
  </si>
  <si>
    <t xml:space="preserve"> 88325 </t>
  </si>
  <si>
    <t>VIDRACEIRO COM ENCARGOS COMPLEMENTARES</t>
  </si>
  <si>
    <t xml:space="preserve"> COT-746 </t>
  </si>
  <si>
    <t>Película Solar Espelhado Prata</t>
  </si>
  <si>
    <t xml:space="preserve"> 00036888 </t>
  </si>
  <si>
    <t>GUARNICAO / MOLDURA / ARREMATE DE ACABAMENTO PARA ESQUADRIA, EM ALUMINIO PERFIL 25, ACABAMENTO ANODIZADO BRANCO OU BRILHANTE, PARA 1 FACE</t>
  </si>
  <si>
    <t xml:space="preserve"> COT - 805 </t>
  </si>
  <si>
    <t>TELA MOSQUITEIRO EM ALUMINIO MALHA 14 FIO 31MM</t>
  </si>
  <si>
    <t xml:space="preserve"> 100720 </t>
  </si>
  <si>
    <t>PINTURA COM TINTA ALQUÍDICA DE FUNDO (TIPO ZARCÃO) APLICADA A ROLO OU PINCEL SOBRE PERFIL METÁLICO EXECUTADO EM FÁBRICA (POR DEMÃO). AF_01/2020</t>
  </si>
  <si>
    <t xml:space="preserve"> 100740 </t>
  </si>
  <si>
    <t>PINTURA COM TINTA ALQUÍDICA DE ACABAMENTO (ESMALTE SINTÉTICO ACETINADO) APLICADA A ROLO OU PINCEL SOBRE PERFIL METÁLICO EXECUTADO EM FÁBRICA (POR DEMÃO). AF_01/2020</t>
  </si>
  <si>
    <t xml:space="preserve"> 00001332 </t>
  </si>
  <si>
    <t>CHAPA DE ACO GROSSA, ASTM A36, E = 3/8" (9,53 MM) 74,69 KG/M2</t>
  </si>
  <si>
    <t xml:space="preserve"> 00011002 </t>
  </si>
  <si>
    <t>ELETRODO REVESTIDO AWS - E6013, DIAMETRO IGUAL A 2,50 MM</t>
  </si>
  <si>
    <t xml:space="preserve"> 00011964 </t>
  </si>
  <si>
    <t>PARAFUSO DE ACO ZINCADO, TIPO CHUMBADOR PARABOLT, DIAMETRO 3/8", COMPRIMENTO 75 MM</t>
  </si>
  <si>
    <t xml:space="preserve"> 00021009 </t>
  </si>
  <si>
    <t>TUBO ACO GALVANIZADO COM COSTURA, CLASSE LEVE, DN 20 MM (3/4"), E = 2,25 MM, *1,3* KG/M (NBR 5580)</t>
  </si>
  <si>
    <t xml:space="preserve"> 00021010 </t>
  </si>
  <si>
    <t>TUBO ACO GALVANIZADO COM COSTURA, CLASSE LEVE, DN 25 MM (1"), E = 2,65 MM, *2,11* KG/M (NBR 5580)</t>
  </si>
  <si>
    <t xml:space="preserve"> 00021011 </t>
  </si>
  <si>
    <t>TUBO ACO GALVANIZADO COM COSTURA, CLASSE LEVE, DN 32 MM (1 1/4"), E = 2,65 MM, *2,71* KG/M (NBR 5580)</t>
  </si>
  <si>
    <t xml:space="preserve"> 00021012 </t>
  </si>
  <si>
    <t>TUBO ACO GALVANIZADO COM COSTURA, CLASSE LEVE, DN 40 MM (1 1/2"), E = 3,00 MM, *3,48* KG/M (NBR 5580)</t>
  </si>
  <si>
    <t xml:space="preserve"> 00012613 </t>
  </si>
  <si>
    <t>TUBO DE DESCARGA, TIPO BENGALA, PARA LIGACAO CAIXA DE DESCARGA - EMBUTIR, PVC, 40 MM X 150 CM</t>
  </si>
  <si>
    <t xml:space="preserve"> 88247 </t>
  </si>
  <si>
    <t>AUXILIAR DE ELETRICISTA COM ENCARGOS COMPLEMENTARES</t>
  </si>
  <si>
    <t xml:space="preserve"> 88264 </t>
  </si>
  <si>
    <t>ELETRICISTA COM ENCARGOS COMPLEMENTARES</t>
  </si>
  <si>
    <t xml:space="preserve"> 00021127 </t>
  </si>
  <si>
    <t>FITA ISOLANTE ADESIVA ANTICHAMA, USO ATE 750 V, EM ROLO DE 19 MM X 5 M</t>
  </si>
  <si>
    <t xml:space="preserve"> COT - 858 </t>
  </si>
  <si>
    <t xml:space="preserve">CABO MULTIPOLAR 4 VIAS, 2,5 mm² ISOLAÇÃO HEPR 90° 1kV </t>
  </si>
  <si>
    <t xml:space="preserve"> COT-680 </t>
  </si>
  <si>
    <t>INSUFLADOR DE AR COM TAXA DE RENOVAÇÃO DE AR DE 93M³/H E FILTRO G4 BRANCO</t>
  </si>
  <si>
    <t>PÇ</t>
  </si>
  <si>
    <t xml:space="preserve"> COT-754 </t>
  </si>
  <si>
    <t xml:space="preserve">DUTO FLEXIVEL ALUMINIO COM ISOLAMENTO </t>
  </si>
  <si>
    <t xml:space="preserve"> 00003143 </t>
  </si>
  <si>
    <t>FITA VEDA ROSCA EM ROLOS DE 18 MM X 25 M (L X C)</t>
  </si>
  <si>
    <t xml:space="preserve"> COT - 932 </t>
  </si>
  <si>
    <t>BEBEDOURO PURIFICADOR DE PRESSÃO 220V</t>
  </si>
  <si>
    <t xml:space="preserve"> 00001370 </t>
  </si>
  <si>
    <t>DUCHA HIGIENICA PLASTICA COM REGISTRO METALICO 1/2"</t>
  </si>
  <si>
    <t xml:space="preserve"> 00010425 </t>
  </si>
  <si>
    <t>LAVATORIO DE LOUCA BRANCA, SUSPENSO (SEM COLUNA), DIMENSOES *40 X 30* CM</t>
  </si>
  <si>
    <t xml:space="preserve"> COT - 933 </t>
  </si>
  <si>
    <t>COLUNA SUSPENSA PARA LAVATÓRIO</t>
  </si>
  <si>
    <t xml:space="preserve"> 00000442 </t>
  </si>
  <si>
    <t>PARAFUSO FRANCES M16 EM ACO GALVANIZADO, COMPRIMENTO = 45 MM, DIAMETRO = 16 MM, CABECA ABAULADA</t>
  </si>
  <si>
    <t xml:space="preserve"> 00011186 </t>
  </si>
  <si>
    <t>ESPELHO CRISTAL E = 4 MM</t>
  </si>
  <si>
    <t xml:space="preserve"> COT - 767 </t>
  </si>
  <si>
    <t>TORNEIRA CRONADA COM ACIONADOR DE ÁGUA COM O PÉ</t>
  </si>
  <si>
    <t xml:space="preserve"> 00000122 </t>
  </si>
  <si>
    <t>ADESIVO PLASTICO PARA PVC, FRASCO COM *850* GR</t>
  </si>
  <si>
    <t xml:space="preserve"> 00011712 </t>
  </si>
  <si>
    <t>CAIXA SIFONADA, PVC, 150 X 150 X 50 MM, COM GRELHA QUADRADA, BRANCA (NBR 5688)</t>
  </si>
  <si>
    <t xml:space="preserve"> 00020083 </t>
  </si>
  <si>
    <t>SOLUCAO PREPARADORA / LIMPADORA PARA PVC, FRASCO COM 1000 CM3</t>
  </si>
  <si>
    <t xml:space="preserve"> 00038383 </t>
  </si>
  <si>
    <t>LIXA D'AGUA EM FOLHA, GRAO 100</t>
  </si>
  <si>
    <t xml:space="preserve"> COT - 764 </t>
  </si>
  <si>
    <t>RALO ESCAMOTEÁVEL COM SISTEMA ABRE E FECHA 15X15 CM</t>
  </si>
  <si>
    <t xml:space="preserve"> 100486 </t>
  </si>
  <si>
    <t>ARGAMASSA TRAÇO 1:4 (EM VOLUME DE CIMENTO E AREIA MÉDIA ÚMIDA) COM ADIÇÃO DE IMPERMEABILIZANTE, PREPARO MANUAL. AF_08/2019</t>
  </si>
  <si>
    <t xml:space="preserve"> 00000301 </t>
  </si>
  <si>
    <t>ANEL BORRACHA PARA TUBO ESGOTO PREDIAL, DN 100 MM (NBR 5688)</t>
  </si>
  <si>
    <t xml:space="preserve"> 00000296 </t>
  </si>
  <si>
    <t>ANEL BORRACHA PARA TUBO ESGOTO PREDIAL, DN 50 MM (NBR 5688)</t>
  </si>
  <si>
    <t xml:space="preserve"> 00003517 </t>
  </si>
  <si>
    <t>JOELHO PVC, SOLDAVEL, BB, 90 GRAUS, SEM ANEL, DN 40 MM, PARA ESGOTO PREDIAL SECUNDARIO</t>
  </si>
  <si>
    <t xml:space="preserve"> 00006138 </t>
  </si>
  <si>
    <t xml:space="preserve"> 5678 </t>
  </si>
  <si>
    <t>RETROESCAVADEIRA SOBRE RODAS COM CARREGADEIRA, TRAÇÃO 4X4, POTÊNCIA LÍQ. 88 HP, CAÇAMBA CARREG. CAP. MÍN. 1 M3, CAÇAMBA RETRO CAP. 0,26 M3, PESO OPERACIONAL MÍN. 6.674 KG, PROFUNDIDADE ESCAVAÇÃO MÁX. 4,37 M - CHP DIURNO. AF_06/2014</t>
  </si>
  <si>
    <t xml:space="preserve"> 5679 </t>
  </si>
  <si>
    <t>RETROESCAVADEIRA SOBRE RODAS COM CARREGADEIRA, TRAÇÃO 4X4, POTÊNCIA LÍQ. 88 HP, CAÇAMBA CARREG. CAP. MÍN. 1 M3, CAÇAMBA RETRO CAP. 0,26 M3, PESO OPERACIONAL MÍN. 6.674 KG, PROFUNDIDADE ESCAVAÇÃO MÁX. 4,37 M - CHI DIURNO. AF_06/2014</t>
  </si>
  <si>
    <t xml:space="preserve"> 87316 </t>
  </si>
  <si>
    <t>ARGAMASSA TRAÇO 1:4 (EM VOLUME DE CIMENTO E AREIA GROSSA ÚMIDA) PARA CHAPISCO CONVENCIONAL, PREPARO MECÂNICO COM BETONEIRA 400 L. AF_08/2019</t>
  </si>
  <si>
    <t xml:space="preserve"> 88628 </t>
  </si>
  <si>
    <t>ARGAMASSA TRAÇO 1:3 (EM VOLUME DE CIMENTO E AREIA MÉDIA ÚMIDA), PREPARO MECÂNICO COM BETONEIRA 400 L. AF_08/2019</t>
  </si>
  <si>
    <t xml:space="preserve"> 89993 </t>
  </si>
  <si>
    <t>GRAUTEAMENTO VERTICAL EM ALVENARIA ESTRUTURAL. AF_09/2021</t>
  </si>
  <si>
    <t xml:space="preserve"> 89995 </t>
  </si>
  <si>
    <t>GRAUTEAMENTO DE CINTA SUPERIOR OU DE VERGA EM ALVENARIA ESTRUTURAL. AF_09/2021</t>
  </si>
  <si>
    <t xml:space="preserve"> 89996 </t>
  </si>
  <si>
    <t>ARMAÇÃO VERTICAL DE ALVENARIA ESTRUTURAL; DIÂMETRO DE 10,0 MM. AF_09/2021</t>
  </si>
  <si>
    <t xml:space="preserve"> 89998 </t>
  </si>
  <si>
    <t>ARMAÇÃO DE CINTA DE ALVENARIA ESTRUTURAL; DIÂMETRO DE 10,0 MM. AF_09/2021</t>
  </si>
  <si>
    <t xml:space="preserve"> 92767 </t>
  </si>
  <si>
    <t>ARMAÇÃO DE LAJE DE ESTRUTURA CONVENCIONAL DE CONCRETO ARMADO UTILIZANDO AÇO CA-60 DE 4,2 MM - MONTAGEM. AF_06/2022</t>
  </si>
  <si>
    <t xml:space="preserve"> 94970 </t>
  </si>
  <si>
    <t>CONCRETO FCK = 20MPA, TRAÇO 1:2,7:3 (EM MASSA SECA DE CIMENTO/ AREIA MÉDIA/ BRITA 1) - PREPARO MECÂNICO COM BETONEIRA 600 L. AF_05/2021</t>
  </si>
  <si>
    <t xml:space="preserve"> 97735 </t>
  </si>
  <si>
    <t>PEÇA RETANGULAR PRÉ-MOLDADA, VOLUME DE CONCRETO DE 30 A 100 LITROS, TAXA DE AÇO APROXIMADA DE 30KG/M³. AF_03/2024</t>
  </si>
  <si>
    <t xml:space="preserve"> 101624 </t>
  </si>
  <si>
    <t>PREPARO DE FUNDO DE VALA COM LARGURA MAIOR OU IGUAL A 1,5 M E MENOR QUE 2,5 M, COM CAMADA DE BRITA, LANÇAMENTO MECANIZADO. AF_08/2020</t>
  </si>
  <si>
    <t xml:space="preserve"> 90100 </t>
  </si>
  <si>
    <t>ESCAVAÇÃO MECANIZADA DE VALA COM PROF. ATÉ 1,5 M (MÉDIA MONTANTE E JUSANTE/UMA COMPOSIÇÃO POR TRECHO), RETROESCAV. (0,26 M3), LARG. DE 0,8 M A 1,5 M, EM SOLO DE 1A CATEGORIA, EM LOCAIS COM ALTO NÍVEL DE INTERFERÊNCIA. AF_09/2024</t>
  </si>
  <si>
    <t xml:space="preserve"> 93374 </t>
  </si>
  <si>
    <t>REATERRO MECANIZADO DE VALA COM RETROESCAVADEIRA (CAPACIDADE DA CAÇAMBA DA RETRO: 0,26 M³ / POTÊNCIA: 88 HP), LARGURA ATÉ 0,8 M, PROFUNDIDADE ATÉ 1,5 M, COM SOLO (SEM SUBSTITUIÇÃO) DE 1ª CATEGORIA EM LOCAIS COM ALTO NÍVEL DE INTERFERÊNCIA. AF_04/2016</t>
  </si>
  <si>
    <t xml:space="preserve"> 00000660 </t>
  </si>
  <si>
    <t>CANALETA DE CONCRETO 19 X 19 X 19 CM (CLASSE C - NBR 6136)</t>
  </si>
  <si>
    <t xml:space="preserve"> 00002692 </t>
  </si>
  <si>
    <t>DESMOLDANTE PROTETOR PARA FORMAS DE MADEIRA, DE BASE OLEOSA EMULSIONADA EM AGUA</t>
  </si>
  <si>
    <t xml:space="preserve"> 00004491 </t>
  </si>
  <si>
    <t>PONTALETE *7,5 X 7,5* CM EM PINUS, MISTA OU EQUIVALENTE DA REGIAO - BRUTA</t>
  </si>
  <si>
    <t xml:space="preserve"> 00025067 </t>
  </si>
  <si>
    <t>BLOCO DE CONCRETO ESTRUTURAL 19 X 19 X 39 CM, FBK 4,5 MPA (NBR 6136)</t>
  </si>
  <si>
    <t xml:space="preserve"> 93376 </t>
  </si>
  <si>
    <t>REATERRO MECANIZADO DE VALA COM RETROESCAVADEIRA (CAPACIDADE DA CAÇAMBA DA RETRO: 0,26 M³ / POTÊNCIA: 88 HP), LARGURA ATÉ 0,8 M, PROFUNDIDADE DE 1,5 A 3,0 M, COM SOLO DE 1ª CATEGORIA EM LOCAIS COM ALTO NÍVEL DE INTERFERÊNCIA. AF_04/2016</t>
  </si>
  <si>
    <t xml:space="preserve"> 00004720 </t>
  </si>
  <si>
    <t>PEDRA BRITADA N. 0, OU PEDRISCO (4,8 A 9,5 MM) POSTO PEDREIRA/FORNECEDOR, SEM FRETE</t>
  </si>
  <si>
    <t xml:space="preserve"> 100475 </t>
  </si>
  <si>
    <t>ARGAMASSA TRAÇO 1:3 (EM VOLUME DE CIMENTO E AREIA MÉDIA ÚMIDA) COM ADIÇÃO DE IMPERMEABILIZANTE, PREPARO MECÂNICO COM BETONEIRA 400 L. AF_08/2019</t>
  </si>
  <si>
    <t xml:space="preserve"> 101625 </t>
  </si>
  <si>
    <t>PREPARO DE FUNDO DE VALA COM LARGURA MAIOR OU IGUAL A 1,5 M E MENOR QUE 2,5 M, COM CAMADA DE AREIA, LANÇAMENTO MECANIZADO. AF_08/2020</t>
  </si>
  <si>
    <t xml:space="preserve"> 104515 </t>
  </si>
  <si>
    <t>APLICAÇÃO DE MANTA GEOTÊXTIL NAS JUNTAS RÍGIDAS DE ADUELAS PRÉ-MOLDADAS DE CONCRETO ARMADO. AF_01/2023</t>
  </si>
  <si>
    <t xml:space="preserve"> 00007258 </t>
  </si>
  <si>
    <t>TIJOLO CERAMICO MACICO COMUM DE *5 X 10 X 20* CM (L X A X C)</t>
  </si>
  <si>
    <t xml:space="preserve"> 00013388 </t>
  </si>
  <si>
    <t>SOLDA EM BARRA DE ESTANHO-CHUMBO 50/50</t>
  </si>
  <si>
    <t xml:space="preserve"> COT-478 </t>
  </si>
  <si>
    <t>CABECEIRA GALVANIZADA PARA CALHA</t>
  </si>
  <si>
    <t xml:space="preserve"> 00039774 </t>
  </si>
  <si>
    <t>CAIXA DE PASSAGEM METALICA DE SOBREPOR COM TAMPA PARAFUSADA, DIMENSOES 50 X 50 X 15 CM</t>
  </si>
  <si>
    <t xml:space="preserve"> 00039605 </t>
  </si>
  <si>
    <t>PATCH CORD (CABO DE REDE), CATEGORIA 5 E (CAT 5E) UTP, 24 AWG, 4 PARES, EXTENSAO DE 2,50 M</t>
  </si>
  <si>
    <t xml:space="preserve"> COT-597 </t>
  </si>
  <si>
    <t>Saída dupla para eletroduto - Acessórios para eletrocalha</t>
  </si>
  <si>
    <t xml:space="preserve"> COT-598 </t>
  </si>
  <si>
    <t>Saída horizontal para eletroduto - Acessórios para eletrocalha</t>
  </si>
  <si>
    <t xml:space="preserve"> COT-700 </t>
  </si>
  <si>
    <t xml:space="preserve">CURVA 90 HORIZONTAL PERFURADA 100X100MM ELETROCALHA </t>
  </si>
  <si>
    <t xml:space="preserve"> COT - 934 </t>
  </si>
  <si>
    <t>ELETROCALHA PERFURADA TIPO U - 100x50mm</t>
  </si>
  <si>
    <t xml:space="preserve"> COT-703 </t>
  </si>
  <si>
    <t xml:space="preserve"> COT-691 </t>
  </si>
  <si>
    <t>TALA PERFURADA 100 (EMENDA)</t>
  </si>
  <si>
    <t xml:space="preserve">UN </t>
  </si>
  <si>
    <t xml:space="preserve"> COT-596 </t>
  </si>
  <si>
    <t>Tala plana perfurada 50MM</t>
  </si>
  <si>
    <t xml:space="preserve"> COT-716 </t>
  </si>
  <si>
    <t xml:space="preserve"> COT-717 </t>
  </si>
  <si>
    <t>TAMPA CURVA 90 HORIZONTAL  100X50 ELETROCALHA</t>
  </si>
  <si>
    <t xml:space="preserve"> COT - 935 </t>
  </si>
  <si>
    <t>CAIXA PADRÃO 19" - PORTA ACRÍLICO CRISTAL 12U x 470mm</t>
  </si>
  <si>
    <t xml:space="preserve"> 00007568 </t>
  </si>
  <si>
    <t>BUCHA DE NYLON SEM ABA S10, COM PARAFUSO DE 6,10 X 65 MM EM ACO ZINCADO COM ROSCA SOBERBA, CABECA CHATA E FENDA PHILLIPS</t>
  </si>
  <si>
    <t xml:space="preserve"> COT-687 </t>
  </si>
  <si>
    <t>Mão Francesa reforçada 100mm</t>
  </si>
  <si>
    <t xml:space="preserve"> 97734 </t>
  </si>
  <si>
    <t>PEÇA RETANGULAR PRÉ-MOLDADA, VOLUME DE CONCRETO DE 10 A 30 LITROS, TAXA DE AÇO APROXIMADA DE 30KG/M³. AF_03/2024</t>
  </si>
  <si>
    <t xml:space="preserve"> 101619 </t>
  </si>
  <si>
    <t>PREPARO DE FUNDO DE VALA COM LARGURA MENOR QUE 1,5 M, COM CAMADA DE BRITA, LANÇAMENTO MANUAL. AF_08/2020</t>
  </si>
  <si>
    <t xml:space="preserve"> COT-519 </t>
  </si>
  <si>
    <t>CAIXA DE PASSAGEM - AÇO PINTADA - 1150*x950*x800* mm COM TAMPA</t>
  </si>
  <si>
    <t xml:space="preserve"> 00034729 </t>
  </si>
  <si>
    <t>DISJUNTOR TERMOMAGNETICO AJUSTAVEL, TRIPOLAR DE 100 ATE 250A, CAPACIDADE DE INTERRUPCAO DE 35KA</t>
  </si>
  <si>
    <t xml:space="preserve"> 00039471 </t>
  </si>
  <si>
    <t>DISPOSITIVO DPS CLASSE II, 1 POLO, TENSAO MAXIMA DE 275 V, CORRENTE MAXIMA DE *45* KA (TIPO AC)</t>
  </si>
  <si>
    <t xml:space="preserve"> 00039445 </t>
  </si>
  <si>
    <t>DISPOSITIVO DR, 2 POLOS, SENSIBILIDADE DE 30 MA, CORRENTE DE 25 A, TIPO AC</t>
  </si>
  <si>
    <t xml:space="preserve"> 00039446 </t>
  </si>
  <si>
    <t>DISPOSITIVO DR, 2 POLOS, SENSIBILIDADE DE 30 MA, CORRENTE DE 40 A, TIPO AC</t>
  </si>
  <si>
    <t xml:space="preserve"> COT-707 </t>
  </si>
  <si>
    <t xml:space="preserve"> COT-775 </t>
  </si>
  <si>
    <t>LÂMPADA TUBULAR LED 18W</t>
  </si>
  <si>
    <t>UND</t>
  </si>
  <si>
    <t xml:space="preserve"> COT-776 </t>
  </si>
  <si>
    <t>LUMINÁRIA LED EMBUTIR 2X18W / 2X20W</t>
  </si>
  <si>
    <t xml:space="preserve"> COT-594 </t>
  </si>
  <si>
    <t>LUMINARIA PLAFON QUADRADA LED 30w a40w</t>
  </si>
  <si>
    <t xml:space="preserve"> 5928 </t>
  </si>
  <si>
    <t>GUINDAUTO HIDRÁULICO, CAPACIDADE MÁXIMA DE CARGA 6200 KG, MOMENTO MÁXIMO DE CARGA 11,7 TM, ALCANCE MÁXIMO HORIZONTAL 9,70 M, INCLUSIVE CAMINHÃO TOCO PBT 16.000 KG, POTÊNCIA DE 189 CV - CHP DIURNO. AF_06/2014</t>
  </si>
  <si>
    <t xml:space="preserve"> 00000863 </t>
  </si>
  <si>
    <t>CABO DE COBRE NU 35 MM2 MEIO-DURO</t>
  </si>
  <si>
    <t xml:space="preserve"> 00003798 </t>
  </si>
  <si>
    <t>LUMINARIA ABERTA P/ ILUMINACAO PUBLICA, TIPO X-57 PETERCO OU EQUIV</t>
  </si>
  <si>
    <t xml:space="preserve"> 00014166 </t>
  </si>
  <si>
    <t>POSTE CONICO CONTINUO EM ACO GALVANIZADO, RETO, ENGASTADO, H = 7 M, DIAMETRO INFERIOR = *125* MM</t>
  </si>
  <si>
    <t xml:space="preserve"> 00002512 </t>
  </si>
  <si>
    <t>BRACO P/ LUMINARIA PUBLICA 1 X 1,50M ROMAGNOLE OU EQUIV</t>
  </si>
  <si>
    <t xml:space="preserve"> 00038781 </t>
  </si>
  <si>
    <t>LAMPADA FLUORESCENTE ESPIRAL BRANCA 45 W, BASE E27 (127/220 V)</t>
  </si>
  <si>
    <t xml:space="preserve"> 88266 </t>
  </si>
  <si>
    <t>ELETROTÉCNICO COM ENCARGOS COMPLEMENTARES</t>
  </si>
  <si>
    <t xml:space="preserve"> COT-698 </t>
  </si>
  <si>
    <t xml:space="preserve">quadro de distribuição geral autoportante - 2000x800x600mm </t>
  </si>
  <si>
    <t xml:space="preserve"> 00012329 </t>
  </si>
  <si>
    <t>COBRE ELETROLITICO EM BARRA OU CHAPA</t>
  </si>
  <si>
    <t xml:space="preserve"> COT-451 </t>
  </si>
  <si>
    <t>BORNE SAK 25MM² C/ TAMPA</t>
  </si>
  <si>
    <t xml:space="preserve"> COT-625 </t>
  </si>
  <si>
    <t xml:space="preserve">TRILHO DIN 0,20M </t>
  </si>
  <si>
    <t xml:space="preserve"> COT-545 </t>
  </si>
  <si>
    <t>MASSA CALAFETAR  350G</t>
  </si>
  <si>
    <t xml:space="preserve"> 005179 </t>
  </si>
  <si>
    <t>SBC</t>
  </si>
  <si>
    <t>TINTA SPRAY BRANCA OU AMARELA COLORGIN (400ml)</t>
  </si>
  <si>
    <t xml:space="preserve"> COT-668 </t>
  </si>
  <si>
    <t xml:space="preserve">CONECTOR PIERCING </t>
  </si>
  <si>
    <t xml:space="preserve"> 87367 </t>
  </si>
  <si>
    <t>ARGAMASSA TRAÇO 1:1:6 (EM VOLUME DE CIMENTO, CAL E AREIA MÉDIA ÚMIDA) PARA EMBOÇO/MASSA ÚNICA/ASSENTAMENTO DE ALVENARIA DE VEDAÇÃO, PREPARO MANUAL. AF_08/2019</t>
  </si>
  <si>
    <t xml:space="preserve"> 00043095 </t>
  </si>
  <si>
    <t>CAIXA MODULAR PARA MEDIDOR DE ENERGIA AGRUPADA, EM POLICARBONATO / TERMOPLASTICO, COM SUPORTE PARA DISJUNTOR (PADRAO DA CONCESSIONARIA LOCAL)</t>
  </si>
  <si>
    <t xml:space="preserve"> COT-728 </t>
  </si>
  <si>
    <t>PLACA ADVERTENCIA RISCO CHOQUE ELETRICO "ANEXO CC"</t>
  </si>
  <si>
    <t xml:space="preserve"> COT-377 </t>
  </si>
  <si>
    <t>DISJUNTOR CAIXA MOLDADA - 90A</t>
  </si>
  <si>
    <t xml:space="preserve"> 00037556 </t>
  </si>
  <si>
    <t>PLACA DE SINALIZACAO DE SEGURANCA CONTRA INCENDIO, FOTOLUMINESCENTE, QUADRADA, *20 X 20* CM, EM PVC *2* MM ANTI-CHAMAS (SIMBOLOS, CORES E PICTOGRAMAS CONFORME NBR 16820)</t>
  </si>
  <si>
    <t xml:space="preserve"> 00037539 </t>
  </si>
  <si>
    <t>PLACA DE SINALIZACAO DE SEGURANCA CONTRA INCENDIO, FOTOLUMINESCENTE, RETANGULAR, *13 X 26* CM, EM PVC *2* MM ANTI-CHAMAS (SIMBOLOS, CORES E PICTOGRAMAS CONFORME NBR 16820)</t>
  </si>
  <si>
    <t xml:space="preserve"> 00004350 </t>
  </si>
  <si>
    <t>BUCHA DE NYLON, DIAMETRO DO FURO 8 MM, COMPRIMENTO 40 MM, COM PARAFUSO DE ROSCA SOBERBA, CABECA CHATA, FENDA SIMPLES, 4,8 X 50 MM</t>
  </si>
  <si>
    <t xml:space="preserve"> 00037590 </t>
  </si>
  <si>
    <t>SUPORTE MAO-FRANCESA EM ACO, ABAS IGUAIS 30 CM, CAPACIDADE MINIMA 60 KG, BRANCO</t>
  </si>
  <si>
    <t xml:space="preserve"> 00037558 </t>
  </si>
  <si>
    <t>PLACA DE SINALIZACAO DE SEGURANCA CONTRA INCENDIO, FOTOLUMINESCENTE, RETANGULAR, *20 X 40* CM, EM PVC *2* MM ANTI-CHAMAS (SIMBOLOS, CORES E PICTOGRAMAS CONFORME NBR 16820)</t>
  </si>
  <si>
    <t xml:space="preserve"> COT-540 </t>
  </si>
  <si>
    <t>LUMINÁRIA DE EMERGÊNCIA LED 1200 LUMENS E 2 FARÓIS</t>
  </si>
  <si>
    <t xml:space="preserve"> 88441 </t>
  </si>
  <si>
    <t>JARDINEIRO COM ENCARGOS COMPLEMENTARES</t>
  </si>
  <si>
    <t xml:space="preserve"> 00007253 </t>
  </si>
  <si>
    <t>TERRA VEGETAL (GRANEL)</t>
  </si>
  <si>
    <t xml:space="preserve"> 00003322 </t>
  </si>
  <si>
    <t>GRAMA ESMERALDA OU SAO CARLOS OU CURITIBANA, EM PLACAS, SEM PLANTIO</t>
  </si>
  <si>
    <t xml:space="preserve"> 104109 </t>
  </si>
  <si>
    <t>ARMAÇÃO DE PILAR OU VIGA DE ESTRUTURA DE CONCRETO ARMADO EMBUTIDA EM ALVENARIA DE VEDAÇÃO UTILIZANDO AÇO CA-50 DE 8,0 MM - MONTAGEM. AF_06/2022</t>
  </si>
  <si>
    <t xml:space="preserve"> 104111 </t>
  </si>
  <si>
    <t>ARMAÇÃO DE PILAR OU VIGA DE ESTRUTURA DE CONCRETO ARMADO EMBUTIDA EM ALVENARIA DE VEDAÇÃO UTILIZANDO AÇO CA-60 DE 5,0 MM - MONTAGEM. AF_06/2022</t>
  </si>
  <si>
    <t xml:space="preserve"> COMP-218 </t>
  </si>
  <si>
    <t>FABRICAÇÃO, MONTAGEM E DESMONTAGEM DE FÔRMA PARA VIGA BALDRAME, EM MADEIRA SERRADA, E=25 MM, 4 UTILIZAÇÕES</t>
  </si>
  <si>
    <t xml:space="preserve"> COMP-219 </t>
  </si>
  <si>
    <t>MONTAGEM E DESMONTAGEM DE FÔRMA DE PILARES RETANGULARES E ESTRUTURAS SIMILARES, PÉ-DIREITO SIMPLES, EM MADEIRA SERRADA, 4 UTILIZAÇÕES</t>
  </si>
  <si>
    <t xml:space="preserve"> 103672 </t>
  </si>
  <si>
    <t>CONCRETAGEM DE PILARES, FCK = 25 MPA, COM USO DE BOMBA - LANÇAMENTO, ADENSAMENTO E ACABAMENTO. AF_02/2022_PS</t>
  </si>
  <si>
    <t xml:space="preserve"> 101174 </t>
  </si>
  <si>
    <t>ESTACA BROCA DE CONCRETO, DIÂMETRO DE 25CM, ESCAVAÇÃO MANUAL COM TRADO CONCHA, COM ARMADURA DE ARRANQUE. AF_05/2020</t>
  </si>
  <si>
    <t xml:space="preserve"> 96525 </t>
  </si>
  <si>
    <t>ESCAVAÇÃO MECANIZADA PARA VIGA BALDRAME OU SAPATA CORRIDA COM MINI-ESCAVADEIRA (INCLUINDO ESCAVAÇÃO PARA COLOCAÇÃO DE FÔRMAS). AF_01/2024</t>
  </si>
  <si>
    <t>CINTA AMARRACAO SUPERIOR MURO EXTERNO 14x15cm CONCRETO 1:3:5</t>
  </si>
  <si>
    <t xml:space="preserve"> 00001379 </t>
  </si>
  <si>
    <t>CIMENTO PORTLAND COMPOSTO CP II-32</t>
  </si>
  <si>
    <t xml:space="preserve"> 00000367 </t>
  </si>
  <si>
    <t>AREIA GROSSA - POSTO JAZIDA/FORNECEDOR (RETIRADO NA JAZIDA, SEM TRANSPORTE)</t>
  </si>
  <si>
    <t xml:space="preserve"> COT - 800 </t>
  </si>
  <si>
    <t>LETRA EM AÇO INOX POLIDO COM ALTURA DE 28CM, E INSTALAÇÃO</t>
  </si>
  <si>
    <t>E9514</t>
  </si>
  <si>
    <t>Distribuidor de agregados sobre pneus autopropelido - 130 kW</t>
  </si>
  <si>
    <t>E9530</t>
  </si>
  <si>
    <t>Rolo compactador liso vibratório autopropelido por pneus de 11 t - 97 kW</t>
  </si>
  <si>
    <t>C</t>
  </si>
  <si>
    <t>Unidade</t>
  </si>
  <si>
    <t>Preço Unitário</t>
  </si>
  <si>
    <t>COT-659</t>
  </si>
  <si>
    <t>MACADAME SECO</t>
  </si>
  <si>
    <t>Custo Total do Material =&gt;</t>
  </si>
  <si>
    <t>E9571</t>
  </si>
  <si>
    <t>Caminhão tanque com capacidade de 10.000 l - 188 kW</t>
  </si>
  <si>
    <t>E9762</t>
  </si>
  <si>
    <t>Rolo compactador de pneus autopropelido de 27 t - 85 kW</t>
  </si>
  <si>
    <t>COT-660</t>
  </si>
  <si>
    <t>BRITA GRADUADA SIMPLES (BGS)</t>
  </si>
  <si>
    <t xml:space="preserve"> COMP-220 </t>
  </si>
  <si>
    <t>FABRICAÇÃO DE FÔRMA PARA PILARES E ESTRUTURAS SIMILARES, EM MADEIRA SERRADA, E=25 MM</t>
  </si>
  <si>
    <t xml:space="preserve"> 91692 </t>
  </si>
  <si>
    <t>SERRA CIRCULAR DE BANCADA COM MOTOR ELÉTRICO POTÊNCIA DE 5HP, COM COIFA PARA DISCO 10" - CHP DIURNO. AF_08/2015</t>
  </si>
  <si>
    <t xml:space="preserve"> 91693 </t>
  </si>
  <si>
    <t>SERRA CIRCULAR DE BANCADA COM MOTOR ELÉTRICO POTÊNCIA DE 5HP, COM COIFA PARA DISCO 10" - CHI DIURNO. AF_08/2015</t>
  </si>
  <si>
    <t xml:space="preserve"> 00005068 </t>
  </si>
  <si>
    <t>PREGO DE ACO POLIDO COM CABECA 17 X 21 (2 X 11)</t>
  </si>
  <si>
    <t xml:space="preserve"> 001250 </t>
  </si>
  <si>
    <t>TABUA TERCEIRA QUALIDADE NAO APARELHADA</t>
  </si>
  <si>
    <t xml:space="preserve"> 00005073 </t>
  </si>
  <si>
    <t>PREGO DE ACO POLIDO COM CABECA 17 X 24 (2 1/4 X 11)</t>
  </si>
  <si>
    <t xml:space="preserve"> 00003780 </t>
  </si>
  <si>
    <t>LUMINARIA DE SOBREPOR EM CHAPA DE ACO PARA 1 LAMPADA FLUORESCENTE DE *36* W, ALETADA, COMPLETA (LAMPADA E REATOR INCLUSOS)</t>
  </si>
  <si>
    <t xml:space="preserve"> 22.4 </t>
  </si>
  <si>
    <t>COMUNICAÇÃO VISUAL TOTEM</t>
  </si>
  <si>
    <t xml:space="preserve"> 22.4.1 </t>
  </si>
  <si>
    <t xml:space="preserve"> COT - 953 </t>
  </si>
  <si>
    <t>TOTEM REVESTIDO COM CHAPA DE PVC COM IMPRESSÃO DIGITAL DA COMUNICAÇÃO VISUAL (DUAS FACES)</t>
  </si>
  <si>
    <t>100,00%
149.183,57</t>
  </si>
  <si>
    <t>10,00%
14.918,36</t>
  </si>
  <si>
    <t>100,00%
29.097,11</t>
  </si>
  <si>
    <t>327.744,72</t>
  </si>
  <si>
    <t>266.491,11</t>
  </si>
  <si>
    <t>344.015,45</t>
  </si>
  <si>
    <t>141.713,40</t>
  </si>
  <si>
    <t>69.342,70</t>
  </si>
  <si>
    <t>3,21</t>
  </si>
  <si>
    <t>2,59</t>
  </si>
  <si>
    <t>2,45</t>
  </si>
  <si>
    <t>2,5</t>
  </si>
  <si>
    <t>51.454,07</t>
  </si>
  <si>
    <t>2,26</t>
  </si>
  <si>
    <t>2,04</t>
  </si>
  <si>
    <t>1,78</t>
  </si>
  <si>
    <t>1,70</t>
  </si>
  <si>
    <t>1,66</t>
  </si>
  <si>
    <t>1,32</t>
  </si>
  <si>
    <t>1,27</t>
  </si>
  <si>
    <t>1,23</t>
  </si>
  <si>
    <t>1,05</t>
  </si>
  <si>
    <t>0,93</t>
  </si>
  <si>
    <t>0,88</t>
  </si>
  <si>
    <t>0,84</t>
  </si>
  <si>
    <t>0,66</t>
  </si>
  <si>
    <t>0,61</t>
  </si>
  <si>
    <t>0,56</t>
  </si>
  <si>
    <t>0,53</t>
  </si>
  <si>
    <t>0,47</t>
  </si>
  <si>
    <t>0,45</t>
  </si>
  <si>
    <t>77,56</t>
  </si>
  <si>
    <t>78,53</t>
  </si>
  <si>
    <t>0,26</t>
  </si>
  <si>
    <t>2.318,54</t>
  </si>
  <si>
    <t>94,70</t>
  </si>
  <si>
    <t>94,97</t>
  </si>
  <si>
    <t>95,10</t>
  </si>
  <si>
    <t>95,16</t>
  </si>
  <si>
    <t>95,29</t>
  </si>
  <si>
    <t>95,35</t>
  </si>
  <si>
    <t>95,41</t>
  </si>
  <si>
    <t>95,47</t>
  </si>
  <si>
    <t>95,53</t>
  </si>
  <si>
    <t>95,59</t>
  </si>
  <si>
    <t>95,64</t>
  </si>
  <si>
    <t>95,70</t>
  </si>
  <si>
    <t>95,81</t>
  </si>
  <si>
    <t>95,97</t>
  </si>
  <si>
    <t>96,02</t>
  </si>
  <si>
    <t>96,07</t>
  </si>
  <si>
    <t>96,12</t>
  </si>
  <si>
    <t>96,37</t>
  </si>
  <si>
    <t>96,42</t>
  </si>
  <si>
    <t>96,56</t>
  </si>
  <si>
    <t>96,61</t>
  </si>
  <si>
    <t>96,70</t>
  </si>
  <si>
    <t>96,75</t>
  </si>
  <si>
    <t>96,84</t>
  </si>
  <si>
    <t>96,88</t>
  </si>
  <si>
    <t>96,97</t>
  </si>
  <si>
    <t>97,06</t>
  </si>
  <si>
    <t>97,10</t>
  </si>
  <si>
    <t>97,14</t>
  </si>
  <si>
    <t>97,42</t>
  </si>
  <si>
    <t>97,46</t>
  </si>
  <si>
    <t>97,50</t>
  </si>
  <si>
    <t>97,54</t>
  </si>
  <si>
    <t>97,61</t>
  </si>
  <si>
    <t>97,68</t>
  </si>
  <si>
    <t>97,71</t>
  </si>
  <si>
    <t>97,75</t>
  </si>
  <si>
    <t>97,78</t>
  </si>
  <si>
    <t>97,81</t>
  </si>
  <si>
    <t>97,84</t>
  </si>
  <si>
    <t>97,87</t>
  </si>
  <si>
    <t>97,99</t>
  </si>
  <si>
    <t>98,02</t>
  </si>
  <si>
    <t>98,05</t>
  </si>
  <si>
    <t>98,08</t>
  </si>
  <si>
    <t>98,11</t>
  </si>
  <si>
    <t>98,14</t>
  </si>
  <si>
    <t>98,19</t>
  </si>
  <si>
    <t>98,22</t>
  </si>
  <si>
    <t>98,27</t>
  </si>
  <si>
    <t>98,32</t>
  </si>
  <si>
    <t>98,35</t>
  </si>
  <si>
    <t>98,37</t>
  </si>
  <si>
    <t>98,42</t>
  </si>
  <si>
    <t>98,44</t>
  </si>
  <si>
    <t>98,47</t>
  </si>
  <si>
    <t>98,49</t>
  </si>
  <si>
    <t>98,51</t>
  </si>
  <si>
    <t>98,53</t>
  </si>
  <si>
    <t>98,55</t>
  </si>
  <si>
    <t>98,60</t>
  </si>
  <si>
    <t>98,62</t>
  </si>
  <si>
    <t>98,64</t>
  </si>
  <si>
    <t>98,66</t>
  </si>
  <si>
    <t>98,68</t>
  </si>
  <si>
    <t>98,70</t>
  </si>
  <si>
    <t>98,72</t>
  </si>
  <si>
    <t>98,74</t>
  </si>
  <si>
    <t>98,76</t>
  </si>
  <si>
    <t>98,78</t>
  </si>
  <si>
    <t>98,80</t>
  </si>
  <si>
    <t>98,82</t>
  </si>
  <si>
    <t>98,87</t>
  </si>
  <si>
    <t>98,89</t>
  </si>
  <si>
    <t>98,91</t>
  </si>
  <si>
    <t>98,93</t>
  </si>
  <si>
    <t>99,00</t>
  </si>
  <si>
    <t>99,02</t>
  </si>
  <si>
    <t>99,05</t>
  </si>
  <si>
    <t>99,07</t>
  </si>
  <si>
    <t>99,10</t>
  </si>
  <si>
    <t>99,14</t>
  </si>
  <si>
    <t>99,17</t>
  </si>
  <si>
    <t>99,21</t>
  </si>
  <si>
    <t>99,25</t>
  </si>
  <si>
    <t>99,34</t>
  </si>
  <si>
    <t>Criciúma, 19 de Dezembro de 2024</t>
  </si>
  <si>
    <t>100,00%
181.956,58</t>
  </si>
  <si>
    <t>50,00%
90.978,29</t>
  </si>
  <si>
    <t>5,5%</t>
  </si>
  <si>
    <t>10,28%</t>
  </si>
  <si>
    <t>12,71%</t>
  </si>
  <si>
    <t>10,33%</t>
  </si>
  <si>
    <t>10,48%</t>
  </si>
  <si>
    <t>13,34%</t>
  </si>
  <si>
    <t>9,46%</t>
  </si>
  <si>
    <t>9,9%</t>
  </si>
  <si>
    <t>9,64%</t>
  </si>
  <si>
    <t>8,37%</t>
  </si>
  <si>
    <t>265.038,38</t>
  </si>
  <si>
    <t>270.134,14</t>
  </si>
  <si>
    <t>243.828,48</t>
  </si>
  <si>
    <t>255.332,17</t>
  </si>
  <si>
    <t>248.625,84</t>
  </si>
  <si>
    <t>215.762,94</t>
  </si>
  <si>
    <t>15,77%</t>
  </si>
  <si>
    <t>28,48%</t>
  </si>
  <si>
    <t>38,82%</t>
  </si>
  <si>
    <t>49,29%</t>
  </si>
  <si>
    <t>62,63%</t>
  </si>
  <si>
    <t>72,09%</t>
  </si>
  <si>
    <t>81,99%</t>
  </si>
  <si>
    <t>91,63%</t>
  </si>
  <si>
    <t>406.751,78</t>
  </si>
  <si>
    <t>734.496,50</t>
  </si>
  <si>
    <t>1.000.987,61</t>
  </si>
  <si>
    <t>1.271.121,75</t>
  </si>
  <si>
    <t>1.615.137,20</t>
  </si>
  <si>
    <t>1.858.965,68</t>
  </si>
  <si>
    <t>2.114.297,85</t>
  </si>
  <si>
    <t>2.362.923,69</t>
  </si>
  <si>
    <t>2.578.686,67</t>
  </si>
  <si>
    <t>6,19</t>
  </si>
  <si>
    <t>3,75</t>
  </si>
  <si>
    <t>9,94</t>
  </si>
  <si>
    <t>3,31</t>
  </si>
  <si>
    <t>13,25</t>
  </si>
  <si>
    <t>16,46</t>
  </si>
  <si>
    <t>2,86</t>
  </si>
  <si>
    <t>2,67</t>
  </si>
  <si>
    <t>21,98</t>
  </si>
  <si>
    <t>24,57</t>
  </si>
  <si>
    <t>2,46</t>
  </si>
  <si>
    <t>27,03</t>
  </si>
  <si>
    <t>29,48</t>
  </si>
  <si>
    <t>31,74</t>
  </si>
  <si>
    <t>33,79</t>
  </si>
  <si>
    <t>35,57</t>
  </si>
  <si>
    <t>37,27</t>
  </si>
  <si>
    <t>38,93</t>
  </si>
  <si>
    <t>40,51</t>
  </si>
  <si>
    <t>1,52</t>
  </si>
  <si>
    <t>42,03</t>
  </si>
  <si>
    <t>43,38</t>
  </si>
  <si>
    <t>44,71</t>
  </si>
  <si>
    <t>1.005,08</t>
  </si>
  <si>
    <t>27.137,16</t>
  </si>
  <si>
    <t>1,29</t>
  </si>
  <si>
    <t>47,28</t>
  </si>
  <si>
    <t>48,50</t>
  </si>
  <si>
    <t>49,58</t>
  </si>
  <si>
    <t>51,59</t>
  </si>
  <si>
    <t>52,52</t>
  </si>
  <si>
    <t>53,40</t>
  </si>
  <si>
    <t>0,85</t>
  </si>
  <si>
    <t>54,24</t>
  </si>
  <si>
    <t>55,08</t>
  </si>
  <si>
    <t>55,87</t>
  </si>
  <si>
    <t>56,64</t>
  </si>
  <si>
    <t>57,40</t>
  </si>
  <si>
    <t>58,14</t>
  </si>
  <si>
    <t>58,86</t>
  </si>
  <si>
    <t>59,58</t>
  </si>
  <si>
    <t>60,28</t>
  </si>
  <si>
    <t>60,98</t>
  </si>
  <si>
    <t>61,65</t>
  </si>
  <si>
    <t>62,30</t>
  </si>
  <si>
    <t>62,93</t>
  </si>
  <si>
    <t>63,54</t>
  </si>
  <si>
    <t>64,16</t>
  </si>
  <si>
    <t>906,62</t>
  </si>
  <si>
    <t>12.692,68</t>
  </si>
  <si>
    <t>64,77</t>
  </si>
  <si>
    <t>65,37</t>
  </si>
  <si>
    <t>65,96</t>
  </si>
  <si>
    <t>66,55</t>
  </si>
  <si>
    <t>0,58</t>
  </si>
  <si>
    <t>67,12</t>
  </si>
  <si>
    <t>67,69</t>
  </si>
  <si>
    <t>68,23</t>
  </si>
  <si>
    <t>68,76</t>
  </si>
  <si>
    <t>69,29</t>
  </si>
  <si>
    <t>69,81</t>
  </si>
  <si>
    <t>0,51</t>
  </si>
  <si>
    <t>70,32</t>
  </si>
  <si>
    <t>0,49</t>
  </si>
  <si>
    <t>70,80</t>
  </si>
  <si>
    <t>71,27</t>
  </si>
  <si>
    <t>71,72</t>
  </si>
  <si>
    <t>72,17</t>
  </si>
  <si>
    <t>72,59</t>
  </si>
  <si>
    <t>73,00</t>
  </si>
  <si>
    <t>73,41</t>
  </si>
  <si>
    <t>73,82</t>
  </si>
  <si>
    <t>74,21</t>
  </si>
  <si>
    <t>74,61</t>
  </si>
  <si>
    <t>75,00</t>
  </si>
  <si>
    <t>75,39</t>
  </si>
  <si>
    <t>75,76</t>
  </si>
  <si>
    <t>76,14</t>
  </si>
  <si>
    <t>76,51</t>
  </si>
  <si>
    <t>76,87</t>
  </si>
  <si>
    <t>77,22</t>
  </si>
  <si>
    <t>7.138,11</t>
  </si>
  <si>
    <t>0,34</t>
  </si>
  <si>
    <t>77,90</t>
  </si>
  <si>
    <t>78,22</t>
  </si>
  <si>
    <t>78,84</t>
  </si>
  <si>
    <t>79,13</t>
  </si>
  <si>
    <t>79,42</t>
  </si>
  <si>
    <t>79,70</t>
  </si>
  <si>
    <t>79,98</t>
  </si>
  <si>
    <t>80,25</t>
  </si>
  <si>
    <t>80,52</t>
  </si>
  <si>
    <t>80,79</t>
  </si>
  <si>
    <t>81,04</t>
  </si>
  <si>
    <t>81,27</t>
  </si>
  <si>
    <t>81,51</t>
  </si>
  <si>
    <t>81,75</t>
  </si>
  <si>
    <t>81,99</t>
  </si>
  <si>
    <t>82,22</t>
  </si>
  <si>
    <t>82,45</t>
  </si>
  <si>
    <t>82,68</t>
  </si>
  <si>
    <t>82,91</t>
  </si>
  <si>
    <t>83,13</t>
  </si>
  <si>
    <t>83,36</t>
  </si>
  <si>
    <t>83,58</t>
  </si>
  <si>
    <t>83,80</t>
  </si>
  <si>
    <t>84,01</t>
  </si>
  <si>
    <t>1.488,57</t>
  </si>
  <si>
    <t>4.465,71</t>
  </si>
  <si>
    <t>84,23</t>
  </si>
  <si>
    <t>84,44</t>
  </si>
  <si>
    <t>84,65</t>
  </si>
  <si>
    <t>84,86</t>
  </si>
  <si>
    <t>85,07</t>
  </si>
  <si>
    <t>85,27</t>
  </si>
  <si>
    <t>85,48</t>
  </si>
  <si>
    <t>85,68</t>
  </si>
  <si>
    <t>85,88</t>
  </si>
  <si>
    <t>86,08</t>
  </si>
  <si>
    <t>86,28</t>
  </si>
  <si>
    <t>86,47</t>
  </si>
  <si>
    <t>86,65</t>
  </si>
  <si>
    <t>86,83</t>
  </si>
  <si>
    <t>86,99</t>
  </si>
  <si>
    <t>87,16</t>
  </si>
  <si>
    <t>87,32</t>
  </si>
  <si>
    <t>87,47</t>
  </si>
  <si>
    <t>87,63</t>
  </si>
  <si>
    <t>87,78</t>
  </si>
  <si>
    <t>87,93</t>
  </si>
  <si>
    <t>88,08</t>
  </si>
  <si>
    <t>88,23</t>
  </si>
  <si>
    <t>88,37</t>
  </si>
  <si>
    <t>88,52</t>
  </si>
  <si>
    <t>88,66</t>
  </si>
  <si>
    <t>88,80</t>
  </si>
  <si>
    <t>88,94</t>
  </si>
  <si>
    <t>89,08</t>
  </si>
  <si>
    <t>89,21</t>
  </si>
  <si>
    <t>89,35</t>
  </si>
  <si>
    <t>89,48</t>
  </si>
  <si>
    <t>541,61</t>
  </si>
  <si>
    <t>2.708,05</t>
  </si>
  <si>
    <t>89,61</t>
  </si>
  <si>
    <t>89,74</t>
  </si>
  <si>
    <t>89,87</t>
  </si>
  <si>
    <t>89,99</t>
  </si>
  <si>
    <t>90,11</t>
  </si>
  <si>
    <t>90,23</t>
  </si>
  <si>
    <t>90,35</t>
  </si>
  <si>
    <t>90,47</t>
  </si>
  <si>
    <t>90,59</t>
  </si>
  <si>
    <t>90,71</t>
  </si>
  <si>
    <t>2.460,07</t>
  </si>
  <si>
    <t>90,83</t>
  </si>
  <si>
    <t>90,94</t>
  </si>
  <si>
    <t>91,06</t>
  </si>
  <si>
    <t>91,17</t>
  </si>
  <si>
    <t>91,28</t>
  </si>
  <si>
    <t>91,39</t>
  </si>
  <si>
    <t>91,50</t>
  </si>
  <si>
    <t>91,61</t>
  </si>
  <si>
    <t>91,72</t>
  </si>
  <si>
    <t>91,83</t>
  </si>
  <si>
    <t>91,94</t>
  </si>
  <si>
    <t>92,04</t>
  </si>
  <si>
    <t>92,15</t>
  </si>
  <si>
    <t>92,25</t>
  </si>
  <si>
    <t>92,45</t>
  </si>
  <si>
    <t>92,55</t>
  </si>
  <si>
    <t>92,65</t>
  </si>
  <si>
    <t>92,74</t>
  </si>
  <si>
    <t>92,84</t>
  </si>
  <si>
    <t>92,93</t>
  </si>
  <si>
    <t>93,02</t>
  </si>
  <si>
    <t>93,11</t>
  </si>
  <si>
    <t>93,20</t>
  </si>
  <si>
    <t>93,28</t>
  </si>
  <si>
    <t>93,46</t>
  </si>
  <si>
    <t>93,55</t>
  </si>
  <si>
    <t>93,63</t>
  </si>
  <si>
    <t>93,72</t>
  </si>
  <si>
    <t>93,80</t>
  </si>
  <si>
    <t>93,88</t>
  </si>
  <si>
    <t>93,96</t>
  </si>
  <si>
    <t>94,04</t>
  </si>
  <si>
    <t>94,12</t>
  </si>
  <si>
    <t>94,20</t>
  </si>
  <si>
    <t>94,35</t>
  </si>
  <si>
    <t>94,43</t>
  </si>
  <si>
    <t>94,50</t>
  </si>
  <si>
    <t>94,57</t>
  </si>
  <si>
    <t>94,64</t>
  </si>
  <si>
    <t>94,77</t>
  </si>
  <si>
    <t>94,84</t>
  </si>
  <si>
    <t>94,91</t>
  </si>
  <si>
    <t>95,04</t>
  </si>
  <si>
    <t>95,23</t>
  </si>
  <si>
    <t>641,06</t>
  </si>
  <si>
    <t>1.282,12</t>
  </si>
  <si>
    <t>1.212,65</t>
  </si>
  <si>
    <t>95,75</t>
  </si>
  <si>
    <t>1.117,63</t>
  </si>
  <si>
    <t>95,86</t>
  </si>
  <si>
    <t>95,91</t>
  </si>
  <si>
    <t>96,17</t>
  </si>
  <si>
    <t>96,22</t>
  </si>
  <si>
    <t>96,27</t>
  </si>
  <si>
    <t>96,32</t>
  </si>
  <si>
    <t>96,46</t>
  </si>
  <si>
    <t>96,51</t>
  </si>
  <si>
    <t>96,65</t>
  </si>
  <si>
    <t>96,79</t>
  </si>
  <si>
    <t>96,92</t>
  </si>
  <si>
    <t>97,01</t>
  </si>
  <si>
    <t>97,18</t>
  </si>
  <si>
    <t>97,22</t>
  </si>
  <si>
    <t>97,26</t>
  </si>
  <si>
    <t>97,30</t>
  </si>
  <si>
    <t>97,34</t>
  </si>
  <si>
    <t>97,38</t>
  </si>
  <si>
    <t>781,53</t>
  </si>
  <si>
    <t>97,57</t>
  </si>
  <si>
    <t>97,64</t>
  </si>
  <si>
    <t>97,90</t>
  </si>
  <si>
    <t>97,93</t>
  </si>
  <si>
    <t>97,96</t>
  </si>
  <si>
    <t>98,16</t>
  </si>
  <si>
    <t>98,24</t>
  </si>
  <si>
    <t>98,29</t>
  </si>
  <si>
    <t>98,39</t>
  </si>
  <si>
    <t>98,57</t>
  </si>
  <si>
    <t>98,83</t>
  </si>
  <si>
    <t>98,94</t>
  </si>
  <si>
    <t>99,12</t>
  </si>
  <si>
    <t>99,23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</si>
</sst>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 #,##0.00_-;\-&quot;R$&quot;\ * #,##0.00_-;_-&quot;R$&quot;\ * &quot;-&quot;??_-;_-@_-"/>
    <numFmt numFmtId="164" formatCode="#,##0.00\ %"/>
    <numFmt numFmtId="165" formatCode="#,##0.0000000"/>
    <numFmt numFmtId="166" formatCode="_(* #,##0.00_);_(* \(#,##0.00\);_(* &quot;-&quot;??_);_(@_)"/>
    <numFmt numFmtId="167" formatCode="#,##0.0000"/>
  </numFmts>
  <fonts count="40" x14ac:knownFonts="1">
    <font>
      <sz val="11"/>
      <name val="Arial"/>
      <family val="1"/>
    </font>
    <font>
      <sz val="11"/>
      <color theme="1"/>
      <name val="Calibri"/>
      <family val="2"/>
      <scheme val="minor"/>
    </font>
    <font>
      <b/>
      <sz val="11"/>
      <name val="Arial"/>
      <family val="1"/>
    </font>
    <font>
      <b/>
      <sz val="10"/>
      <color rgb="FF000000"/>
      <name val="Arial"/>
      <family val="1"/>
    </font>
    <font>
      <b/>
      <sz val="10"/>
      <name val="Arial"/>
      <family val="1"/>
    </font>
    <font>
      <sz val="10"/>
      <color rgb="FF000000"/>
      <name val="Arial"/>
      <family val="1"/>
    </font>
    <font>
      <sz val="10"/>
      <name val="Arial"/>
      <family val="1"/>
    </font>
    <font>
      <b/>
      <sz val="14"/>
      <name val="Arial"/>
      <family val="1"/>
    </font>
    <font>
      <sz val="10"/>
      <name val="Arial"/>
      <family val="2"/>
    </font>
    <font>
      <sz val="11"/>
      <name val="Arial"/>
      <family val="2"/>
    </font>
    <font>
      <sz val="11"/>
      <color indexed="8"/>
      <name val="Calibri"/>
      <family val="2"/>
    </font>
    <font>
      <b/>
      <sz val="11"/>
      <color rgb="FF000000"/>
      <name val="Arial"/>
      <family val="2"/>
    </font>
    <font>
      <sz val="11"/>
      <color rgb="FF000000"/>
      <name val="Arial"/>
      <family val="2"/>
    </font>
    <font>
      <sz val="11"/>
      <color indexed="8"/>
      <name val="Arial"/>
      <family val="2"/>
    </font>
    <font>
      <b/>
      <sz val="14"/>
      <color indexed="9"/>
      <name val="Arial"/>
      <family val="2"/>
    </font>
    <font>
      <b/>
      <sz val="10"/>
      <color indexed="8"/>
      <name val="Arial"/>
      <family val="2"/>
    </font>
    <font>
      <sz val="10"/>
      <color indexed="8"/>
      <name val="Arial"/>
      <family val="2"/>
    </font>
    <font>
      <sz val="8"/>
      <color rgb="FF000000"/>
      <name val="Tahoma"/>
      <family val="2"/>
    </font>
    <font>
      <b/>
      <sz val="7"/>
      <name val="Arial"/>
      <family val="2"/>
    </font>
    <font>
      <sz val="7"/>
      <name val="Arial"/>
      <family val="2"/>
    </font>
    <font>
      <sz val="7"/>
      <color indexed="9"/>
      <name val="Arial"/>
      <family val="2"/>
    </font>
    <font>
      <sz val="9"/>
      <name val="Arial"/>
      <family val="2"/>
    </font>
    <font>
      <sz val="7.5"/>
      <name val="Arial"/>
      <family val="2"/>
    </font>
    <font>
      <sz val="7.5"/>
      <color indexed="9"/>
      <name val="Arial"/>
      <family val="2"/>
    </font>
    <font>
      <sz val="10"/>
      <color indexed="41"/>
      <name val="Arial"/>
      <family val="2"/>
    </font>
    <font>
      <b/>
      <sz val="12"/>
      <color indexed="9"/>
      <name val="Arial"/>
      <family val="2"/>
    </font>
    <font>
      <sz val="10"/>
      <color indexed="9"/>
      <name val="Arial"/>
      <family val="2"/>
    </font>
    <font>
      <b/>
      <sz val="8"/>
      <name val="Arial"/>
      <family val="2"/>
    </font>
    <font>
      <b/>
      <sz val="12"/>
      <name val="Arial"/>
      <family val="2"/>
    </font>
    <font>
      <b/>
      <sz val="11"/>
      <name val="Arial"/>
      <family val="2"/>
    </font>
    <font>
      <sz val="8"/>
      <name val="Arial"/>
      <family val="2"/>
    </font>
    <font>
      <sz val="8"/>
      <color indexed="10"/>
      <name val="Arial"/>
      <family val="2"/>
    </font>
    <font>
      <b/>
      <sz val="10"/>
      <name val="Arial"/>
      <family val="2"/>
    </font>
    <font>
      <b/>
      <sz val="11"/>
      <color indexed="8"/>
      <name val="Arial"/>
      <family val="2"/>
    </font>
    <font>
      <b/>
      <sz val="14"/>
      <name val="Arial"/>
      <family val="2"/>
    </font>
    <font>
      <b/>
      <sz val="9"/>
      <name val="Arial"/>
      <family val="2"/>
    </font>
    <font>
      <sz val="8"/>
      <color indexed="8"/>
      <name val="Arial"/>
      <family val="2"/>
    </font>
    <font>
      <b/>
      <sz val="10"/>
      <color indexed="9"/>
      <name val="Arial"/>
      <family val="2"/>
    </font>
    <font>
      <sz val="9"/>
      <color indexed="8"/>
      <name val="Arial"/>
      <family val="2"/>
    </font>
    <font>
      <sz val="8"/>
      <name val="Arial"/>
      <family val="1"/>
    </font>
  </fonts>
  <fills count="13">
    <fill>
      <patternFill patternType="none"/>
    </fill>
    <fill>
      <patternFill patternType="gray125"/>
    </fill>
    <fill>
      <patternFill patternType="solid">
        <fgColor rgb="FFD6D6D6"/>
      </patternFill>
    </fill>
    <fill>
      <patternFill patternType="solid">
        <fgColor rgb="FFEFEFEF"/>
      </patternFill>
    </fill>
    <fill>
      <patternFill patternType="solid">
        <fgColor rgb="FFD8ECF6"/>
      </patternFill>
    </fill>
    <fill>
      <patternFill patternType="solid">
        <fgColor rgb="FFFFFFFF"/>
      </patternFill>
    </fill>
    <fill>
      <patternFill patternType="solid">
        <fgColor indexed="17"/>
        <bgColor indexed="64"/>
      </patternFill>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indexed="41"/>
        <bgColor indexed="64"/>
      </patternFill>
    </fill>
    <fill>
      <patternFill patternType="solid">
        <fgColor indexed="9"/>
        <bgColor indexed="64"/>
      </patternFill>
    </fill>
    <fill>
      <patternFill patternType="solid">
        <fgColor indexed="42"/>
        <bgColor indexed="64"/>
      </patternFill>
    </fill>
  </fills>
  <borders count="53">
    <border>
      <left/>
      <right/>
      <top/>
      <bottom/>
      <diagonal/>
    </border>
    <border>
      <left/>
      <right/>
      <top style="thick">
        <color rgb="FF000000"/>
      </top>
      <bottom/>
      <diagonal/>
    </border>
    <border>
      <left style="thin">
        <color rgb="FFCCCCCC"/>
      </left>
      <right style="thin">
        <color rgb="FFCCCCCC"/>
      </right>
      <top style="thin">
        <color rgb="FFCCCCCC"/>
      </top>
      <bottom style="thin">
        <color rgb="FFCCCCCC"/>
      </bottom>
      <diagonal/>
    </border>
    <border>
      <left/>
      <right/>
      <top/>
      <bottom style="thick">
        <color rgb="FFFF5500"/>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54"/>
      </left>
      <right style="hair">
        <color indexed="64"/>
      </right>
      <top style="medium">
        <color indexed="54"/>
      </top>
      <bottom style="hair">
        <color indexed="64"/>
      </bottom>
      <diagonal/>
    </border>
    <border>
      <left style="hair">
        <color indexed="64"/>
      </left>
      <right style="medium">
        <color indexed="54"/>
      </right>
      <top style="medium">
        <color indexed="54"/>
      </top>
      <bottom style="hair">
        <color indexed="64"/>
      </bottom>
      <diagonal/>
    </border>
    <border>
      <left style="medium">
        <color indexed="54"/>
      </left>
      <right style="hair">
        <color indexed="64"/>
      </right>
      <top style="hair">
        <color indexed="64"/>
      </top>
      <bottom style="hair">
        <color indexed="64"/>
      </bottom>
      <diagonal/>
    </border>
    <border>
      <left style="hair">
        <color indexed="64"/>
      </left>
      <right style="medium">
        <color indexed="54"/>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thin">
        <color indexed="64"/>
      </top>
      <bottom/>
      <diagonal/>
    </border>
    <border>
      <left/>
      <right/>
      <top style="thin">
        <color indexed="64"/>
      </top>
      <bottom style="thin">
        <color indexed="64"/>
      </bottom>
      <diagonal/>
    </border>
    <border>
      <left style="medium">
        <color indexed="54"/>
      </left>
      <right style="hair">
        <color indexed="64"/>
      </right>
      <top style="hair">
        <color indexed="64"/>
      </top>
      <bottom style="medium">
        <color indexed="54"/>
      </bottom>
      <diagonal/>
    </border>
    <border>
      <left style="hair">
        <color indexed="64"/>
      </left>
      <right/>
      <top style="hair">
        <color indexed="64"/>
      </top>
      <bottom style="medium">
        <color indexed="54"/>
      </bottom>
      <diagonal/>
    </border>
    <border>
      <left/>
      <right/>
      <top style="medium">
        <color indexed="54"/>
      </top>
      <bottom style="medium">
        <color indexed="54"/>
      </bottom>
      <diagonal/>
    </border>
    <border>
      <left/>
      <right style="hair">
        <color indexed="64"/>
      </right>
      <top style="medium">
        <color indexed="54"/>
      </top>
      <bottom style="medium">
        <color indexed="54"/>
      </bottom>
      <diagonal/>
    </border>
    <border>
      <left style="hair">
        <color indexed="64"/>
      </left>
      <right style="medium">
        <color indexed="54"/>
      </right>
      <top style="medium">
        <color indexed="54"/>
      </top>
      <bottom style="medium">
        <color indexed="5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medium">
        <color indexed="64"/>
      </left>
      <right style="medium">
        <color indexed="64"/>
      </right>
      <top style="medium">
        <color indexed="64"/>
      </top>
      <bottom/>
      <diagonal/>
    </border>
    <border>
      <left/>
      <right style="thin">
        <color indexed="64"/>
      </right>
      <top style="thin">
        <color indexed="64"/>
      </top>
      <bottom/>
      <diagonal/>
    </border>
    <border>
      <left style="medium">
        <color indexed="64"/>
      </left>
      <right style="medium">
        <color indexed="64"/>
      </right>
      <top/>
      <bottom style="medium">
        <color indexed="64"/>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right/>
      <top style="hair">
        <color indexed="64"/>
      </top>
      <bottom style="hair">
        <color indexed="64"/>
      </bottom>
      <diagonal/>
    </border>
    <border>
      <left style="medium">
        <color indexed="64"/>
      </left>
      <right/>
      <top/>
      <bottom style="thin">
        <color rgb="FFCCCCCC"/>
      </bottom>
      <diagonal/>
    </border>
    <border>
      <left/>
      <right/>
      <top/>
      <bottom style="thin">
        <color rgb="FFCCCCCC"/>
      </bottom>
      <diagonal/>
    </border>
  </borders>
  <cellStyleXfs count="16">
    <xf numFmtId="0" fontId="0" fillId="0" borderId="0"/>
    <xf numFmtId="0" fontId="10" fillId="0" borderId="0" applyBorder="0" applyProtection="0"/>
    <xf numFmtId="0" fontId="13" fillId="0" borderId="0"/>
    <xf numFmtId="0" fontId="10" fillId="0" borderId="0" applyBorder="0" applyProtection="0"/>
    <xf numFmtId="0" fontId="8" fillId="0" borderId="0"/>
    <xf numFmtId="0" fontId="8" fillId="0" borderId="0"/>
    <xf numFmtId="0" fontId="8" fillId="0" borderId="0"/>
    <xf numFmtId="0" fontId="21" fillId="0" borderId="0"/>
    <xf numFmtId="0" fontId="8" fillId="0" borderId="0"/>
    <xf numFmtId="0" fontId="8" fillId="0" borderId="0"/>
    <xf numFmtId="9" fontId="13" fillId="0" borderId="0" applyFont="0" applyFill="0" applyBorder="0" applyAlignment="0" applyProtection="0"/>
    <xf numFmtId="166" fontId="8" fillId="0" borderId="0" applyFont="0" applyFill="0" applyBorder="0" applyAlignment="0" applyProtection="0"/>
    <xf numFmtId="0" fontId="1" fillId="0" borderId="0"/>
    <xf numFmtId="44" fontId="10" fillId="0" borderId="0" applyFont="0" applyFill="0" applyBorder="0" applyAlignment="0" applyProtection="0"/>
    <xf numFmtId="0" fontId="10" fillId="0" borderId="0"/>
    <xf numFmtId="44" fontId="1" fillId="0" borderId="0" applyFont="0" applyFill="0" applyBorder="0" applyAlignment="0" applyProtection="0"/>
  </cellStyleXfs>
  <cellXfs count="258">
    <xf numFmtId="0" fontId="0" fillId="0" borderId="0" xfId="0"/>
    <xf numFmtId="0" fontId="5" fillId="4" borderId="3" xfId="0" applyFont="1" applyFill="1" applyBorder="1" applyAlignment="1">
      <alignment horizontal="right" vertical="top" wrapText="1"/>
    </xf>
    <xf numFmtId="0" fontId="3" fillId="4" borderId="2" xfId="0" applyFont="1" applyFill="1" applyBorder="1" applyAlignment="1">
      <alignment horizontal="right" vertical="top" wrapText="1"/>
    </xf>
    <xf numFmtId="0" fontId="3" fillId="4" borderId="2" xfId="0" applyFont="1" applyFill="1" applyBorder="1" applyAlignment="1">
      <alignment horizontal="left" vertical="top" wrapText="1"/>
    </xf>
    <xf numFmtId="0" fontId="7" fillId="5" borderId="0" xfId="0" applyFont="1" applyFill="1" applyAlignment="1">
      <alignment vertical="center" wrapText="1"/>
    </xf>
    <xf numFmtId="0" fontId="9" fillId="5" borderId="0" xfId="0" applyFont="1" applyFill="1" applyAlignment="1">
      <alignment horizontal="left" vertical="top" wrapText="1"/>
    </xf>
    <xf numFmtId="0" fontId="0" fillId="0" borderId="0" xfId="0" applyAlignment="1">
      <alignment vertical="center"/>
    </xf>
    <xf numFmtId="0" fontId="6" fillId="2" borderId="2" xfId="0" applyFont="1" applyFill="1" applyBorder="1" applyAlignment="1">
      <alignment horizontal="center" vertical="top" wrapText="1"/>
    </xf>
    <xf numFmtId="0" fontId="6" fillId="2" borderId="2" xfId="0" applyFont="1" applyFill="1" applyBorder="1" applyAlignment="1">
      <alignment horizontal="right" vertical="top" wrapText="1"/>
    </xf>
    <xf numFmtId="4" fontId="6" fillId="2" borderId="2" xfId="0" applyNumberFormat="1" applyFont="1" applyFill="1" applyBorder="1" applyAlignment="1">
      <alignment horizontal="right" vertical="top" wrapText="1"/>
    </xf>
    <xf numFmtId="165" fontId="6" fillId="2" borderId="2" xfId="0" applyNumberFormat="1" applyFont="1" applyFill="1" applyBorder="1" applyAlignment="1">
      <alignment horizontal="right" vertical="top" wrapText="1"/>
    </xf>
    <xf numFmtId="0" fontId="6" fillId="3" borderId="2" xfId="0" applyFont="1" applyFill="1" applyBorder="1" applyAlignment="1">
      <alignment horizontal="center" vertical="top" wrapText="1"/>
    </xf>
    <xf numFmtId="0" fontId="6" fillId="3" borderId="2" xfId="0" applyFont="1" applyFill="1" applyBorder="1" applyAlignment="1">
      <alignment horizontal="right" vertical="top" wrapText="1"/>
    </xf>
    <xf numFmtId="4" fontId="6" fillId="3" borderId="2" xfId="0" applyNumberFormat="1" applyFont="1" applyFill="1" applyBorder="1" applyAlignment="1">
      <alignment horizontal="right" vertical="top" wrapText="1"/>
    </xf>
    <xf numFmtId="165" fontId="6" fillId="3" borderId="2" xfId="0" applyNumberFormat="1" applyFont="1" applyFill="1" applyBorder="1" applyAlignment="1">
      <alignment horizontal="right" vertical="top" wrapText="1"/>
    </xf>
    <xf numFmtId="4" fontId="6" fillId="5" borderId="0" xfId="0" applyNumberFormat="1" applyFont="1" applyFill="1" applyAlignment="1">
      <alignment horizontal="right" vertical="top" wrapText="1"/>
    </xf>
    <xf numFmtId="0" fontId="8" fillId="0" borderId="0" xfId="4"/>
    <xf numFmtId="0" fontId="18" fillId="0" borderId="0" xfId="5" applyFont="1" applyProtection="1">
      <protection hidden="1"/>
    </xf>
    <xf numFmtId="0" fontId="19" fillId="0" borderId="0" xfId="6" applyFont="1" applyProtection="1">
      <protection hidden="1"/>
    </xf>
    <xf numFmtId="0" fontId="20" fillId="0" borderId="0" xfId="2" applyFont="1" applyAlignment="1">
      <alignment horizontal="center"/>
    </xf>
    <xf numFmtId="0" fontId="8" fillId="7" borderId="0" xfId="4" applyFill="1"/>
    <xf numFmtId="2" fontId="22" fillId="8" borderId="7" xfId="7" applyNumberFormat="1" applyFont="1" applyFill="1" applyBorder="1" applyAlignment="1" applyProtection="1">
      <alignment horizontal="left"/>
      <protection locked="0"/>
    </xf>
    <xf numFmtId="0" fontId="23" fillId="0" borderId="0" xfId="2" applyFont="1" applyAlignment="1">
      <alignment horizontal="center"/>
    </xf>
    <xf numFmtId="0" fontId="19" fillId="0" borderId="0" xfId="5" applyFont="1" applyProtection="1">
      <protection hidden="1"/>
    </xf>
    <xf numFmtId="0" fontId="8" fillId="0" borderId="0" xfId="4" applyAlignment="1">
      <alignment horizontal="left"/>
    </xf>
    <xf numFmtId="0" fontId="24" fillId="0" borderId="0" xfId="4" applyFont="1" applyAlignment="1">
      <alignment horizontal="right"/>
    </xf>
    <xf numFmtId="0" fontId="26" fillId="0" borderId="0" xfId="4" applyFont="1"/>
    <xf numFmtId="0" fontId="26" fillId="0" borderId="0" xfId="4" applyFont="1" applyAlignment="1" applyProtection="1">
      <alignment horizontal="left"/>
      <protection locked="0"/>
    </xf>
    <xf numFmtId="0" fontId="26" fillId="7" borderId="0" xfId="4" applyFont="1" applyFill="1"/>
    <xf numFmtId="0" fontId="27" fillId="0" borderId="0" xfId="8" applyFont="1" applyAlignment="1" applyProtection="1">
      <alignment horizontal="center" vertical="center" wrapText="1"/>
      <protection hidden="1"/>
    </xf>
    <xf numFmtId="14" fontId="27" fillId="0" borderId="0" xfId="8" applyNumberFormat="1" applyFont="1" applyAlignment="1" applyProtection="1">
      <alignment vertical="center" textRotation="180" wrapText="1"/>
      <protection hidden="1"/>
    </xf>
    <xf numFmtId="0" fontId="8" fillId="0" borderId="0" xfId="4" applyAlignment="1">
      <alignment horizontal="left" wrapText="1"/>
    </xf>
    <xf numFmtId="14" fontId="27" fillId="0" borderId="0" xfId="8" applyNumberFormat="1" applyFont="1" applyAlignment="1" applyProtection="1">
      <alignment vertical="center" wrapText="1"/>
      <protection hidden="1"/>
    </xf>
    <xf numFmtId="14" fontId="27" fillId="0" borderId="0" xfId="8" applyNumberFormat="1" applyFont="1" applyAlignment="1" applyProtection="1">
      <alignment horizontal="center" vertical="center" wrapText="1"/>
      <protection hidden="1"/>
    </xf>
    <xf numFmtId="0" fontId="8" fillId="0" borderId="12" xfId="4" applyBorder="1" applyProtection="1">
      <protection locked="0"/>
    </xf>
    <xf numFmtId="10" fontId="8" fillId="0" borderId="0" xfId="4" applyNumberFormat="1" applyAlignment="1">
      <alignment horizontal="center" wrapText="1"/>
    </xf>
    <xf numFmtId="0" fontId="27" fillId="0" borderId="13" xfId="8" applyFont="1" applyBorder="1" applyAlignment="1" applyProtection="1">
      <alignment horizontal="center" vertical="center" wrapText="1"/>
      <protection hidden="1"/>
    </xf>
    <xf numFmtId="14" fontId="27" fillId="0" borderId="13" xfId="8" applyNumberFormat="1" applyFont="1" applyBorder="1" applyAlignment="1" applyProtection="1">
      <alignment horizontal="center" vertical="center" wrapText="1"/>
      <protection hidden="1"/>
    </xf>
    <xf numFmtId="0" fontId="30" fillId="0" borderId="16" xfId="8" applyFont="1" applyBorder="1" applyAlignment="1" applyProtection="1">
      <alignment horizontal="center" vertical="center" wrapText="1"/>
      <protection hidden="1"/>
    </xf>
    <xf numFmtId="14" fontId="30" fillId="0" borderId="17" xfId="8" applyNumberFormat="1" applyFont="1" applyBorder="1" applyAlignment="1" applyProtection="1">
      <alignment vertical="center" wrapText="1"/>
      <protection hidden="1"/>
    </xf>
    <xf numFmtId="0" fontId="30" fillId="0" borderId="17" xfId="4" applyFont="1" applyBorder="1" applyAlignment="1">
      <alignment horizontal="center" wrapText="1"/>
    </xf>
    <xf numFmtId="10" fontId="8" fillId="0" borderId="17" xfId="4" applyNumberFormat="1" applyBorder="1" applyAlignment="1" applyProtection="1">
      <alignment horizontal="center" wrapText="1"/>
      <protection locked="0"/>
    </xf>
    <xf numFmtId="0" fontId="8" fillId="0" borderId="17" xfId="4" applyBorder="1" applyAlignment="1">
      <alignment horizontal="center" wrapText="1"/>
    </xf>
    <xf numFmtId="10" fontId="9" fillId="10" borderId="18" xfId="2" applyNumberFormat="1" applyFont="1" applyFill="1" applyBorder="1" applyAlignment="1">
      <alignment horizontal="center" wrapText="1"/>
    </xf>
    <xf numFmtId="0" fontId="30" fillId="0" borderId="19" xfId="8" applyFont="1" applyBorder="1" applyAlignment="1" applyProtection="1">
      <alignment horizontal="center" vertical="center" wrapText="1"/>
      <protection hidden="1"/>
    </xf>
    <xf numFmtId="14" fontId="30" fillId="0" borderId="20" xfId="8" applyNumberFormat="1" applyFont="1" applyBorder="1" applyAlignment="1" applyProtection="1">
      <alignment vertical="center" wrapText="1"/>
      <protection hidden="1"/>
    </xf>
    <xf numFmtId="0" fontId="30" fillId="0" borderId="20" xfId="4" applyFont="1" applyBorder="1" applyAlignment="1">
      <alignment horizontal="center" wrapText="1"/>
    </xf>
    <xf numFmtId="10" fontId="8" fillId="0" borderId="20" xfId="4" applyNumberFormat="1" applyBorder="1" applyAlignment="1" applyProtection="1">
      <alignment horizontal="center" wrapText="1"/>
      <protection locked="0"/>
    </xf>
    <xf numFmtId="0" fontId="8" fillId="0" borderId="20" xfId="4" applyBorder="1" applyAlignment="1">
      <alignment horizontal="center" wrapText="1"/>
    </xf>
    <xf numFmtId="10" fontId="13" fillId="0" borderId="0" xfId="2" applyNumberFormat="1" applyAlignment="1">
      <alignment horizontal="left" wrapText="1"/>
    </xf>
    <xf numFmtId="10" fontId="8" fillId="0" borderId="0" xfId="4" applyNumberFormat="1"/>
    <xf numFmtId="10" fontId="8" fillId="0" borderId="0" xfId="4" applyNumberFormat="1" applyAlignment="1">
      <alignment horizontal="left"/>
    </xf>
    <xf numFmtId="10" fontId="8" fillId="0" borderId="20" xfId="4" applyNumberFormat="1" applyBorder="1" applyAlignment="1">
      <alignment horizontal="center" wrapText="1"/>
    </xf>
    <xf numFmtId="2" fontId="8" fillId="0" borderId="0" xfId="4" applyNumberFormat="1" applyAlignment="1">
      <alignment horizontal="left"/>
    </xf>
    <xf numFmtId="0" fontId="30" fillId="0" borderId="25" xfId="8" applyFont="1" applyBorder="1" applyAlignment="1" applyProtection="1">
      <alignment horizontal="center" vertical="center" wrapText="1"/>
      <protection hidden="1"/>
    </xf>
    <xf numFmtId="14" fontId="30" fillId="0" borderId="26" xfId="8" applyNumberFormat="1" applyFont="1" applyBorder="1" applyAlignment="1" applyProtection="1">
      <alignment vertical="center" wrapText="1"/>
      <protection hidden="1"/>
    </xf>
    <xf numFmtId="0" fontId="30" fillId="0" borderId="26" xfId="4" applyFont="1" applyBorder="1" applyAlignment="1">
      <alignment horizontal="center" wrapText="1"/>
    </xf>
    <xf numFmtId="10" fontId="8" fillId="0" borderId="26" xfId="4" applyNumberFormat="1" applyBorder="1" applyAlignment="1">
      <alignment horizontal="center" wrapText="1"/>
    </xf>
    <xf numFmtId="10" fontId="9" fillId="10" borderId="27" xfId="2" applyNumberFormat="1" applyFont="1" applyFill="1" applyBorder="1" applyAlignment="1">
      <alignment horizontal="center" wrapText="1"/>
    </xf>
    <xf numFmtId="0" fontId="8" fillId="0" borderId="28" xfId="4" applyBorder="1"/>
    <xf numFmtId="10" fontId="8" fillId="0" borderId="29" xfId="4" applyNumberFormat="1" applyBorder="1" applyAlignment="1" applyProtection="1">
      <alignment horizontal="center" wrapText="1"/>
      <protection locked="0"/>
    </xf>
    <xf numFmtId="10" fontId="8" fillId="0" borderId="30" xfId="4" applyNumberFormat="1" applyBorder="1" applyAlignment="1" applyProtection="1">
      <alignment horizontal="center" wrapText="1"/>
      <protection locked="0"/>
    </xf>
    <xf numFmtId="0" fontId="30" fillId="0" borderId="31" xfId="8" applyFont="1" applyBorder="1" applyAlignment="1" applyProtection="1">
      <alignment horizontal="center" vertical="center" wrapText="1"/>
      <protection hidden="1"/>
    </xf>
    <xf numFmtId="14" fontId="30" fillId="0" borderId="31" xfId="8" applyNumberFormat="1" applyFont="1" applyBorder="1" applyAlignment="1" applyProtection="1">
      <alignment vertical="center" wrapText="1"/>
      <protection hidden="1"/>
    </xf>
    <xf numFmtId="0" fontId="30" fillId="0" borderId="32" xfId="4" applyFont="1" applyBorder="1" applyAlignment="1">
      <alignment horizontal="center" wrapText="1"/>
    </xf>
    <xf numFmtId="10" fontId="8" fillId="11" borderId="33" xfId="4" applyNumberFormat="1" applyFill="1" applyBorder="1" applyAlignment="1">
      <alignment horizontal="center" wrapText="1"/>
    </xf>
    <xf numFmtId="0" fontId="8" fillId="0" borderId="34" xfId="4" applyBorder="1" applyAlignment="1">
      <alignment horizontal="center" wrapText="1"/>
    </xf>
    <xf numFmtId="10" fontId="9" fillId="10" borderId="35" xfId="2" applyNumberFormat="1" applyFont="1" applyFill="1" applyBorder="1" applyAlignment="1">
      <alignment horizontal="center" wrapText="1"/>
    </xf>
    <xf numFmtId="0" fontId="31" fillId="0" borderId="36" xfId="4" applyFont="1" applyBorder="1" applyAlignment="1">
      <alignment vertical="center" wrapText="1"/>
    </xf>
    <xf numFmtId="0" fontId="8" fillId="0" borderId="37" xfId="4" applyBorder="1" applyAlignment="1">
      <alignment horizontal="left"/>
    </xf>
    <xf numFmtId="0" fontId="31" fillId="0" borderId="0" xfId="4" applyFont="1" applyAlignment="1">
      <alignment vertical="center" wrapText="1"/>
    </xf>
    <xf numFmtId="0" fontId="13" fillId="0" borderId="0" xfId="2"/>
    <xf numFmtId="0" fontId="32" fillId="0" borderId="0" xfId="9" applyFont="1" applyAlignment="1">
      <alignment horizontal="center" vertical="center"/>
    </xf>
    <xf numFmtId="0" fontId="13" fillId="0" borderId="43" xfId="2" applyBorder="1" applyAlignment="1">
      <alignment horizontal="center" vertical="center"/>
    </xf>
    <xf numFmtId="0" fontId="13" fillId="0" borderId="0" xfId="2" applyAlignment="1">
      <alignment horizontal="center" vertical="center"/>
    </xf>
    <xf numFmtId="0" fontId="13" fillId="0" borderId="8" xfId="2" applyBorder="1" applyAlignment="1">
      <alignment horizontal="center" vertical="center"/>
    </xf>
    <xf numFmtId="0" fontId="13" fillId="0" borderId="9" xfId="2" applyBorder="1" applyAlignment="1">
      <alignment horizontal="center" vertical="center"/>
    </xf>
    <xf numFmtId="14" fontId="27" fillId="0" borderId="10" xfId="8" applyNumberFormat="1" applyFont="1" applyBorder="1" applyAlignment="1" applyProtection="1">
      <alignment vertical="center" wrapText="1"/>
      <protection hidden="1"/>
    </xf>
    <xf numFmtId="0" fontId="35" fillId="0" borderId="0" xfId="4" applyFont="1"/>
    <xf numFmtId="0" fontId="21" fillId="0" borderId="0" xfId="4" applyFont="1"/>
    <xf numFmtId="0" fontId="30" fillId="0" borderId="0" xfId="4" applyFont="1"/>
    <xf numFmtId="0" fontId="36" fillId="0" borderId="0" xfId="2" applyFont="1"/>
    <xf numFmtId="0" fontId="27" fillId="0" borderId="0" xfId="4" applyFont="1" applyAlignment="1">
      <alignment horizontal="left" wrapText="1"/>
    </xf>
    <xf numFmtId="0" fontId="36" fillId="9" borderId="0" xfId="2" applyFont="1" applyFill="1"/>
    <xf numFmtId="0" fontId="13" fillId="9" borderId="0" xfId="2" applyFill="1" applyAlignment="1">
      <alignment wrapText="1"/>
    </xf>
    <xf numFmtId="0" fontId="8" fillId="9" borderId="0" xfId="4" applyFill="1"/>
    <xf numFmtId="0" fontId="8" fillId="9" borderId="0" xfId="4" applyFill="1" applyAlignment="1">
      <alignment horizontal="left"/>
    </xf>
    <xf numFmtId="0" fontId="21" fillId="9" borderId="0" xfId="4" applyFont="1" applyFill="1"/>
    <xf numFmtId="0" fontId="21" fillId="0" borderId="37" xfId="4" applyFont="1" applyBorder="1" applyAlignment="1">
      <alignment horizontal="left"/>
    </xf>
    <xf numFmtId="0" fontId="35" fillId="0" borderId="0" xfId="6" applyFont="1" applyAlignment="1">
      <alignment horizontal="left" vertical="center"/>
    </xf>
    <xf numFmtId="0" fontId="35" fillId="9" borderId="0" xfId="6" applyFont="1" applyFill="1" applyAlignment="1">
      <alignment horizontal="left" vertical="center"/>
    </xf>
    <xf numFmtId="0" fontId="21" fillId="0" borderId="0" xfId="4" applyFont="1" applyAlignment="1">
      <alignment horizontal="left"/>
    </xf>
    <xf numFmtId="0" fontId="21" fillId="7" borderId="0" xfId="4" applyFont="1" applyFill="1"/>
    <xf numFmtId="0" fontId="13" fillId="9" borderId="0" xfId="2" applyFill="1"/>
    <xf numFmtId="0" fontId="21" fillId="0" borderId="0" xfId="6" applyFont="1" applyAlignment="1">
      <alignment vertical="center"/>
    </xf>
    <xf numFmtId="0" fontId="21" fillId="0" borderId="0" xfId="6" applyFont="1" applyAlignment="1">
      <alignment horizontal="right" vertical="center"/>
    </xf>
    <xf numFmtId="0" fontId="8" fillId="0" borderId="4" xfId="4" applyBorder="1"/>
    <xf numFmtId="0" fontId="35" fillId="0" borderId="0" xfId="6" applyFont="1" applyAlignment="1">
      <alignment horizontal="center" vertical="center"/>
    </xf>
    <xf numFmtId="0" fontId="8" fillId="8" borderId="9" xfId="4" applyFill="1" applyBorder="1" applyProtection="1">
      <protection locked="0"/>
    </xf>
    <xf numFmtId="0" fontId="8" fillId="9" borderId="0" xfId="4" applyFill="1" applyAlignment="1">
      <alignment horizontal="right"/>
    </xf>
    <xf numFmtId="0" fontId="21" fillId="8" borderId="50" xfId="6" applyFont="1" applyFill="1" applyBorder="1" applyAlignment="1" applyProtection="1">
      <alignment vertical="center"/>
      <protection locked="0"/>
    </xf>
    <xf numFmtId="0" fontId="38" fillId="9" borderId="0" xfId="2" applyFont="1" applyFill="1" applyAlignment="1">
      <alignment horizontal="right"/>
    </xf>
    <xf numFmtId="0" fontId="30" fillId="0" borderId="0" xfId="6" applyFont="1" applyAlignment="1">
      <alignment horizontal="right" vertical="center"/>
    </xf>
    <xf numFmtId="0" fontId="13" fillId="0" borderId="0" xfId="2" applyAlignment="1">
      <alignment wrapText="1"/>
    </xf>
    <xf numFmtId="0" fontId="21" fillId="8" borderId="42" xfId="6" applyFont="1" applyFill="1" applyBorder="1" applyAlignment="1" applyProtection="1">
      <alignment vertical="center"/>
      <protection locked="0"/>
    </xf>
    <xf numFmtId="4" fontId="3" fillId="4" borderId="2" xfId="0" applyNumberFormat="1" applyFont="1" applyFill="1" applyBorder="1" applyAlignment="1">
      <alignment horizontal="right" vertical="top" wrapText="1"/>
    </xf>
    <xf numFmtId="164" fontId="3" fillId="4" borderId="2" xfId="0" applyNumberFormat="1" applyFont="1" applyFill="1" applyBorder="1" applyAlignment="1">
      <alignment horizontal="right" vertical="top" wrapText="1"/>
    </xf>
    <xf numFmtId="0" fontId="4" fillId="5" borderId="4" xfId="0" applyFont="1" applyFill="1" applyBorder="1" applyAlignment="1">
      <alignment vertical="top" wrapText="1"/>
    </xf>
    <xf numFmtId="14" fontId="27" fillId="0" borderId="0" xfId="8" applyNumberFormat="1" applyFont="1" applyAlignment="1" applyProtection="1">
      <alignment horizontal="center" vertical="center" textRotation="180" wrapText="1"/>
      <protection hidden="1"/>
    </xf>
    <xf numFmtId="0" fontId="4" fillId="9" borderId="0" xfId="0" applyFont="1" applyFill="1" applyAlignment="1">
      <alignment vertical="top" wrapText="1"/>
    </xf>
    <xf numFmtId="0" fontId="0" fillId="9" borderId="0" xfId="0" applyFill="1"/>
    <xf numFmtId="0" fontId="15" fillId="9" borderId="0" xfId="3" applyFont="1" applyFill="1" applyBorder="1" applyAlignment="1" applyProtection="1">
      <alignment vertical="center"/>
    </xf>
    <xf numFmtId="0" fontId="16" fillId="9" borderId="0" xfId="3" applyFont="1" applyFill="1" applyBorder="1" applyAlignment="1" applyProtection="1">
      <alignment vertical="center"/>
    </xf>
    <xf numFmtId="0" fontId="13" fillId="9" borderId="9" xfId="2" applyFill="1" applyBorder="1" applyProtection="1">
      <protection locked="0"/>
    </xf>
    <xf numFmtId="0" fontId="13" fillId="9" borderId="10" xfId="2" applyFill="1" applyBorder="1" applyProtection="1">
      <protection locked="0"/>
    </xf>
    <xf numFmtId="0" fontId="7" fillId="9" borderId="0" xfId="0" applyFont="1" applyFill="1" applyAlignment="1">
      <alignment wrapText="1"/>
    </xf>
    <xf numFmtId="0" fontId="2" fillId="9" borderId="0" xfId="0" applyFont="1" applyFill="1" applyAlignment="1">
      <alignment vertical="top" wrapText="1"/>
    </xf>
    <xf numFmtId="0" fontId="11" fillId="9" borderId="0" xfId="1" applyFont="1" applyFill="1" applyBorder="1" applyAlignment="1" applyProtection="1">
      <alignment wrapText="1"/>
    </xf>
    <xf numFmtId="2" fontId="22" fillId="9" borderId="8" xfId="7" applyNumberFormat="1" applyFont="1" applyFill="1" applyBorder="1" applyProtection="1">
      <protection locked="0"/>
    </xf>
    <xf numFmtId="0" fontId="6" fillId="9" borderId="0" xfId="0" applyFont="1" applyFill="1" applyAlignment="1">
      <alignment vertical="top" wrapText="1"/>
    </xf>
    <xf numFmtId="0" fontId="5" fillId="5" borderId="2" xfId="0" applyFont="1" applyFill="1" applyBorder="1" applyAlignment="1">
      <alignment horizontal="right" vertical="top" wrapText="1"/>
    </xf>
    <xf numFmtId="0" fontId="5" fillId="5" borderId="2" xfId="0" applyFont="1" applyFill="1" applyBorder="1" applyAlignment="1">
      <alignment horizontal="center" vertical="top" wrapText="1"/>
    </xf>
    <xf numFmtId="4" fontId="5" fillId="5" borderId="2" xfId="0" applyNumberFormat="1" applyFont="1" applyFill="1" applyBorder="1" applyAlignment="1">
      <alignment horizontal="right" vertical="top" wrapText="1"/>
    </xf>
    <xf numFmtId="164" fontId="5" fillId="5" borderId="2" xfId="0" applyNumberFormat="1" applyFont="1" applyFill="1" applyBorder="1" applyAlignment="1">
      <alignment horizontal="right" vertical="top" wrapText="1"/>
    </xf>
    <xf numFmtId="165" fontId="5" fillId="5" borderId="2" xfId="0" applyNumberFormat="1" applyFont="1" applyFill="1" applyBorder="1" applyAlignment="1">
      <alignment horizontal="right" vertical="top" wrapText="1"/>
    </xf>
    <xf numFmtId="0" fontId="5" fillId="5" borderId="1" xfId="0" applyFont="1" applyFill="1" applyBorder="1" applyAlignment="1">
      <alignment horizontal="left" vertical="top" wrapText="1"/>
    </xf>
    <xf numFmtId="0" fontId="2" fillId="5" borderId="2" xfId="0" applyFont="1" applyFill="1" applyBorder="1" applyAlignment="1">
      <alignment horizontal="right" vertical="top" wrapText="1"/>
    </xf>
    <xf numFmtId="0" fontId="2" fillId="5" borderId="2" xfId="0" applyFont="1" applyFill="1" applyBorder="1" applyAlignment="1">
      <alignment horizontal="center" vertical="top" wrapText="1"/>
    </xf>
    <xf numFmtId="0" fontId="0" fillId="0" borderId="0" xfId="0"/>
    <xf numFmtId="0" fontId="0" fillId="0" borderId="0" xfId="0" applyAlignment="1"/>
    <xf numFmtId="0" fontId="0" fillId="0" borderId="0" xfId="0"/>
    <xf numFmtId="0" fontId="0" fillId="0" borderId="0" xfId="0"/>
    <xf numFmtId="10" fontId="8" fillId="5" borderId="0" xfId="0" applyNumberFormat="1" applyFont="1" applyFill="1" applyAlignment="1">
      <alignment horizontal="left" vertical="top" wrapText="1"/>
    </xf>
    <xf numFmtId="0" fontId="6" fillId="5" borderId="0" xfId="0" applyFont="1" applyFill="1" applyAlignment="1">
      <alignment horizontal="left" vertical="top" wrapText="1"/>
    </xf>
    <xf numFmtId="0" fontId="2" fillId="5" borderId="0" xfId="0" applyFont="1" applyFill="1" applyAlignment="1">
      <alignment wrapText="1"/>
    </xf>
    <xf numFmtId="0" fontId="2" fillId="5" borderId="2" xfId="0" applyFont="1" applyFill="1" applyBorder="1" applyAlignment="1">
      <alignment horizontal="left" vertical="top" wrapText="1"/>
    </xf>
    <xf numFmtId="0" fontId="11" fillId="0" borderId="0" xfId="1" applyFont="1" applyBorder="1" applyAlignment="1" applyProtection="1">
      <alignment vertical="center" wrapText="1"/>
    </xf>
    <xf numFmtId="0" fontId="9" fillId="5" borderId="0" xfId="0" applyFont="1" applyFill="1" applyAlignment="1">
      <alignment horizontal="center" vertical="top" wrapText="1"/>
    </xf>
    <xf numFmtId="0" fontId="4" fillId="5" borderId="0" xfId="0" applyFont="1" applyFill="1" applyBorder="1" applyAlignment="1">
      <alignment horizontal="right" vertical="top" wrapText="1"/>
    </xf>
    <xf numFmtId="0" fontId="2" fillId="5" borderId="2" xfId="0" applyFont="1" applyFill="1" applyBorder="1" applyAlignment="1">
      <alignment horizontal="left" vertical="top" wrapText="1"/>
    </xf>
    <xf numFmtId="0" fontId="0" fillId="0" borderId="0" xfId="0"/>
    <xf numFmtId="0" fontId="4" fillId="5" borderId="0" xfId="0" applyFont="1" applyFill="1" applyAlignment="1">
      <alignment horizontal="right" vertical="top" wrapText="1"/>
    </xf>
    <xf numFmtId="0" fontId="15" fillId="9" borderId="0" xfId="3" applyFont="1" applyFill="1" applyBorder="1" applyAlignment="1" applyProtection="1">
      <alignment horizontal="center" vertical="center"/>
    </xf>
    <xf numFmtId="0" fontId="16" fillId="9" borderId="0" xfId="3" applyFont="1" applyFill="1" applyBorder="1" applyAlignment="1" applyProtection="1">
      <alignment horizontal="center" vertical="center"/>
    </xf>
    <xf numFmtId="0" fontId="6" fillId="9" borderId="0" xfId="0" applyFont="1" applyFill="1" applyAlignment="1">
      <alignment horizontal="center" vertical="top" wrapText="1"/>
    </xf>
    <xf numFmtId="0" fontId="0" fillId="0" borderId="0" xfId="0"/>
    <xf numFmtId="0" fontId="2" fillId="9" borderId="0" xfId="0" applyFont="1" applyFill="1" applyAlignment="1">
      <alignment wrapText="1"/>
    </xf>
    <xf numFmtId="0" fontId="0" fillId="0" borderId="0" xfId="0"/>
    <xf numFmtId="0" fontId="4" fillId="5" borderId="0" xfId="0" applyFont="1" applyFill="1" applyAlignment="1">
      <alignment vertical="top" wrapText="1"/>
    </xf>
    <xf numFmtId="0" fontId="6" fillId="9" borderId="0" xfId="0" applyFont="1" applyFill="1" applyAlignment="1">
      <alignment horizontal="left" vertical="top" wrapText="1"/>
    </xf>
    <xf numFmtId="0" fontId="4" fillId="9" borderId="0" xfId="0" applyFont="1" applyFill="1" applyAlignment="1">
      <alignment horizontal="right" vertical="top" wrapText="1"/>
    </xf>
    <xf numFmtId="44" fontId="4" fillId="5" borderId="0" xfId="0" applyNumberFormat="1" applyFont="1" applyFill="1" applyAlignment="1">
      <alignment vertical="top" wrapText="1"/>
    </xf>
    <xf numFmtId="167" fontId="4" fillId="5" borderId="0" xfId="0" applyNumberFormat="1" applyFont="1" applyFill="1" applyAlignment="1">
      <alignment horizontal="right" vertical="top" wrapText="1"/>
    </xf>
    <xf numFmtId="0" fontId="4" fillId="5" borderId="0" xfId="0" applyFont="1" applyFill="1" applyAlignment="1">
      <alignment horizontal="right" vertical="top" wrapText="1"/>
    </xf>
    <xf numFmtId="0" fontId="4" fillId="5" borderId="0" xfId="0" applyFont="1" applyFill="1" applyAlignment="1">
      <alignment horizontal="left" vertical="top" wrapText="1"/>
    </xf>
    <xf numFmtId="0" fontId="6" fillId="3" borderId="2" xfId="0" applyFont="1" applyFill="1" applyBorder="1" applyAlignment="1">
      <alignment horizontal="left" vertical="top" wrapText="1"/>
    </xf>
    <xf numFmtId="0" fontId="6" fillId="5" borderId="0" xfId="0" applyFont="1" applyFill="1" applyAlignment="1">
      <alignment horizontal="right" vertical="top" wrapText="1"/>
    </xf>
    <xf numFmtId="0" fontId="6" fillId="2" borderId="2" xfId="0" applyFont="1" applyFill="1" applyBorder="1" applyAlignment="1">
      <alignment horizontal="left" vertical="top" wrapText="1"/>
    </xf>
    <xf numFmtId="0" fontId="2" fillId="5" borderId="2" xfId="0" applyFont="1" applyFill="1" applyBorder="1" applyAlignment="1">
      <alignment horizontal="left" vertical="top" wrapText="1"/>
    </xf>
    <xf numFmtId="0" fontId="5" fillId="5" borderId="2" xfId="0" applyFont="1" applyFill="1" applyBorder="1" applyAlignment="1">
      <alignment horizontal="left" vertical="top" wrapText="1"/>
    </xf>
    <xf numFmtId="0" fontId="0" fillId="0" borderId="0" xfId="0"/>
    <xf numFmtId="0" fontId="2" fillId="5" borderId="2" xfId="0" applyFont="1" applyFill="1" applyBorder="1" applyAlignment="1">
      <alignment horizontal="right" vertical="top" wrapText="1"/>
    </xf>
    <xf numFmtId="167" fontId="6" fillId="3" borderId="2" xfId="0" applyNumberFormat="1" applyFont="1" applyFill="1" applyBorder="1" applyAlignment="1">
      <alignment horizontal="right" vertical="top" wrapText="1"/>
    </xf>
    <xf numFmtId="0" fontId="2" fillId="5" borderId="2" xfId="0" applyFont="1" applyFill="1" applyBorder="1" applyAlignment="1">
      <alignment horizontal="center" vertical="top" wrapText="1"/>
    </xf>
    <xf numFmtId="0" fontId="5" fillId="5" borderId="0" xfId="0" applyFont="1" applyFill="1" applyBorder="1" applyAlignment="1">
      <alignment horizontal="left" vertical="top" wrapText="1"/>
    </xf>
    <xf numFmtId="0" fontId="5" fillId="5" borderId="0" xfId="0" applyFont="1" applyFill="1" applyBorder="1" applyAlignment="1">
      <alignment horizontal="right" vertical="top" wrapText="1"/>
    </xf>
    <xf numFmtId="0" fontId="5" fillId="5" borderId="0" xfId="0" applyFont="1" applyFill="1" applyBorder="1" applyAlignment="1">
      <alignment horizontal="center" vertical="top" wrapText="1"/>
    </xf>
    <xf numFmtId="164" fontId="5" fillId="5" borderId="0" xfId="0" applyNumberFormat="1" applyFont="1" applyFill="1" applyBorder="1" applyAlignment="1">
      <alignment horizontal="right" vertical="top" wrapText="1"/>
    </xf>
    <xf numFmtId="0" fontId="4" fillId="5" borderId="0" xfId="0" applyFont="1" applyFill="1" applyAlignment="1">
      <alignment horizontal="right" vertical="top" wrapText="1"/>
    </xf>
    <xf numFmtId="0" fontId="14" fillId="6" borderId="5" xfId="2" applyFont="1" applyFill="1" applyBorder="1" applyAlignment="1">
      <alignment horizontal="center" vertical="center" wrapText="1"/>
    </xf>
    <xf numFmtId="0" fontId="14" fillId="6" borderId="6" xfId="2" applyFont="1" applyFill="1" applyBorder="1" applyAlignment="1">
      <alignment horizontal="center" vertical="center" wrapText="1"/>
    </xf>
    <xf numFmtId="0" fontId="7" fillId="5" borderId="0" xfId="0" applyFont="1" applyFill="1" applyAlignment="1">
      <alignment horizontal="left" wrapText="1"/>
    </xf>
    <xf numFmtId="0" fontId="2" fillId="5" borderId="0" xfId="0" applyFont="1" applyFill="1" applyAlignment="1">
      <alignment horizontal="center" wrapText="1"/>
    </xf>
    <xf numFmtId="0" fontId="4" fillId="5" borderId="0" xfId="0" applyFont="1" applyFill="1" applyAlignment="1">
      <alignment horizontal="center" vertical="top" wrapText="1"/>
    </xf>
    <xf numFmtId="0" fontId="2" fillId="5" borderId="0" xfId="0" applyFont="1" applyFill="1" applyAlignment="1">
      <alignment horizontal="left" vertical="top" wrapText="1"/>
    </xf>
    <xf numFmtId="0" fontId="8" fillId="5" borderId="0" xfId="0" applyFont="1" applyFill="1" applyAlignment="1">
      <alignment horizontal="center" vertical="top" wrapText="1"/>
    </xf>
    <xf numFmtId="0" fontId="11" fillId="0" borderId="0" xfId="1" applyFont="1" applyBorder="1" applyAlignment="1" applyProtection="1">
      <alignment horizontal="left" vertical="center" wrapText="1"/>
    </xf>
    <xf numFmtId="0" fontId="2" fillId="5" borderId="0" xfId="0" applyFont="1" applyFill="1" applyAlignment="1">
      <alignment horizontal="left" wrapText="1"/>
    </xf>
    <xf numFmtId="10" fontId="8" fillId="5" borderId="0" xfId="0" applyNumberFormat="1" applyFont="1" applyFill="1" applyAlignment="1">
      <alignment horizontal="left" vertical="top" wrapText="1"/>
    </xf>
    <xf numFmtId="0" fontId="8" fillId="5" borderId="0" xfId="0" applyFont="1" applyFill="1" applyAlignment="1">
      <alignment horizontal="left" vertical="top" wrapText="1"/>
    </xf>
    <xf numFmtId="0" fontId="8" fillId="5" borderId="4" xfId="0" applyFont="1" applyFill="1" applyBorder="1" applyAlignment="1">
      <alignment horizontal="left" vertical="top" wrapText="1"/>
    </xf>
    <xf numFmtId="0" fontId="11" fillId="0" borderId="0" xfId="1" applyFont="1" applyBorder="1" applyAlignment="1" applyProtection="1">
      <alignment horizontal="left" wrapText="1"/>
    </xf>
    <xf numFmtId="0" fontId="15" fillId="9" borderId="0" xfId="3" applyFont="1" applyFill="1" applyBorder="1" applyAlignment="1" applyProtection="1">
      <alignment horizontal="center" vertical="center"/>
    </xf>
    <xf numFmtId="0" fontId="16" fillId="9" borderId="0" xfId="3" applyFont="1" applyFill="1" applyBorder="1" applyAlignment="1" applyProtection="1">
      <alignment horizontal="center" vertical="center"/>
    </xf>
    <xf numFmtId="0" fontId="4" fillId="9" borderId="0" xfId="0" applyFont="1" applyFill="1" applyAlignment="1">
      <alignment horizontal="left" vertical="top" wrapText="1"/>
    </xf>
    <xf numFmtId="0" fontId="6" fillId="9" borderId="0" xfId="0" applyFont="1" applyFill="1" applyAlignment="1">
      <alignment horizontal="center" vertical="top" wrapText="1"/>
    </xf>
    <xf numFmtId="0" fontId="14" fillId="6" borderId="51" xfId="2" applyFont="1" applyFill="1" applyBorder="1" applyAlignment="1">
      <alignment horizontal="center" vertical="center" wrapText="1"/>
    </xf>
    <xf numFmtId="0" fontId="14" fillId="6" borderId="52" xfId="2" applyFont="1" applyFill="1" applyBorder="1" applyAlignment="1">
      <alignment horizontal="center" vertical="center" wrapText="1"/>
    </xf>
    <xf numFmtId="0" fontId="8" fillId="9" borderId="0" xfId="0" applyFont="1" applyFill="1" applyAlignment="1">
      <alignment horizontal="center" vertical="top" wrapText="1"/>
    </xf>
    <xf numFmtId="0" fontId="2" fillId="9" borderId="0" xfId="0" applyFont="1" applyFill="1" applyAlignment="1">
      <alignment horizontal="center" wrapText="1"/>
    </xf>
    <xf numFmtId="0" fontId="8" fillId="9" borderId="0" xfId="0" applyFont="1" applyFill="1" applyBorder="1" applyAlignment="1">
      <alignment horizontal="center" vertical="top" wrapText="1"/>
    </xf>
    <xf numFmtId="0" fontId="4" fillId="5" borderId="0" xfId="0" applyFont="1" applyFill="1" applyAlignment="1">
      <alignment horizontal="left" vertical="top" wrapText="1"/>
    </xf>
    <xf numFmtId="0" fontId="4" fillId="9" borderId="0" xfId="0" applyFont="1" applyFill="1" applyAlignment="1">
      <alignment horizontal="right" vertical="top" wrapText="1"/>
    </xf>
    <xf numFmtId="0" fontId="6" fillId="3" borderId="2" xfId="0" applyFont="1" applyFill="1" applyBorder="1" applyAlignment="1">
      <alignment horizontal="left" vertical="top" wrapText="1"/>
    </xf>
    <xf numFmtId="0" fontId="2" fillId="5" borderId="2" xfId="0" applyFont="1" applyFill="1" applyBorder="1" applyAlignment="1">
      <alignment horizontal="left" vertical="top" wrapText="1"/>
    </xf>
    <xf numFmtId="0" fontId="5" fillId="5" borderId="2" xfId="0" applyFont="1" applyFill="1" applyBorder="1" applyAlignment="1">
      <alignment horizontal="left" vertical="top" wrapText="1"/>
    </xf>
    <xf numFmtId="0" fontId="6" fillId="2" borderId="2" xfId="0" applyFont="1" applyFill="1" applyBorder="1" applyAlignment="1">
      <alignment horizontal="left" vertical="top" wrapText="1"/>
    </xf>
    <xf numFmtId="0" fontId="6" fillId="5" borderId="0" xfId="0" applyFont="1" applyFill="1" applyAlignment="1">
      <alignment horizontal="right" vertical="top" wrapText="1"/>
    </xf>
    <xf numFmtId="0" fontId="2" fillId="5" borderId="2" xfId="0" applyFont="1" applyFill="1" applyBorder="1" applyAlignment="1">
      <alignment horizontal="right" vertical="top" wrapText="1"/>
    </xf>
    <xf numFmtId="0" fontId="2" fillId="5" borderId="2" xfId="0" applyFont="1" applyFill="1" applyBorder="1" applyAlignment="1">
      <alignment horizontal="center" vertical="top" wrapText="1"/>
    </xf>
    <xf numFmtId="167" fontId="6" fillId="3" borderId="2" xfId="0" applyNumberFormat="1" applyFont="1" applyFill="1" applyBorder="1" applyAlignment="1">
      <alignment horizontal="right" vertical="top" wrapText="1"/>
    </xf>
    <xf numFmtId="0" fontId="0" fillId="0" borderId="0" xfId="0"/>
    <xf numFmtId="0" fontId="29" fillId="0" borderId="5" xfId="8" applyFont="1" applyBorder="1" applyAlignment="1" applyProtection="1">
      <alignment horizontal="center" vertical="center" wrapText="1"/>
      <protection hidden="1"/>
    </xf>
    <xf numFmtId="0" fontId="29" fillId="0" borderId="6" xfId="8" applyFont="1" applyBorder="1" applyAlignment="1" applyProtection="1">
      <alignment horizontal="center" vertical="center" wrapText="1"/>
      <protection hidden="1"/>
    </xf>
    <xf numFmtId="0" fontId="29" fillId="0" borderId="11" xfId="8" applyFont="1" applyBorder="1" applyAlignment="1" applyProtection="1">
      <alignment horizontal="center" vertical="center" wrapText="1"/>
      <protection hidden="1"/>
    </xf>
    <xf numFmtId="2" fontId="22" fillId="9" borderId="8" xfId="7" applyNumberFormat="1" applyFont="1" applyFill="1" applyBorder="1" applyAlignment="1" applyProtection="1">
      <alignment horizontal="left"/>
      <protection locked="0"/>
    </xf>
    <xf numFmtId="0" fontId="13" fillId="9" borderId="9" xfId="2" applyFill="1" applyBorder="1" applyProtection="1">
      <protection locked="0"/>
    </xf>
    <xf numFmtId="0" fontId="13" fillId="9" borderId="10" xfId="2" applyFill="1" applyBorder="1" applyProtection="1">
      <protection locked="0"/>
    </xf>
    <xf numFmtId="2" fontId="22" fillId="8" borderId="8" xfId="7" applyNumberFormat="1" applyFont="1" applyFill="1" applyBorder="1" applyAlignment="1" applyProtection="1">
      <alignment horizontal="left" wrapText="1"/>
      <protection locked="0"/>
    </xf>
    <xf numFmtId="0" fontId="13" fillId="8" borderId="9" xfId="2" applyFill="1" applyBorder="1" applyAlignment="1" applyProtection="1">
      <alignment wrapText="1"/>
      <protection locked="0"/>
    </xf>
    <xf numFmtId="0" fontId="13" fillId="8" borderId="10" xfId="2" applyFill="1" applyBorder="1" applyAlignment="1" applyProtection="1">
      <alignment wrapText="1"/>
      <protection locked="0"/>
    </xf>
    <xf numFmtId="0" fontId="25" fillId="6" borderId="5" xfId="2" applyFont="1" applyFill="1" applyBorder="1" applyAlignment="1">
      <alignment horizontal="center" vertical="center" wrapText="1"/>
    </xf>
    <xf numFmtId="0" fontId="25" fillId="6" borderId="6" xfId="2" applyFont="1" applyFill="1" applyBorder="1" applyAlignment="1">
      <alignment horizontal="center" vertical="center" wrapText="1"/>
    </xf>
    <xf numFmtId="0" fontId="25" fillId="6" borderId="11" xfId="2" applyFont="1" applyFill="1" applyBorder="1" applyAlignment="1">
      <alignment horizontal="center" vertical="center" wrapText="1"/>
    </xf>
    <xf numFmtId="14" fontId="28" fillId="0" borderId="0" xfId="8" applyNumberFormat="1" applyFont="1" applyAlignment="1" applyProtection="1">
      <alignment horizontal="center" vertical="center" wrapText="1"/>
      <protection hidden="1"/>
    </xf>
    <xf numFmtId="0" fontId="37" fillId="9" borderId="0" xfId="4" applyFont="1" applyFill="1" applyAlignment="1">
      <alignment horizontal="center"/>
    </xf>
    <xf numFmtId="14" fontId="27" fillId="0" borderId="14" xfId="8" applyNumberFormat="1" applyFont="1" applyBorder="1" applyAlignment="1" applyProtection="1">
      <alignment horizontal="center" vertical="center" wrapText="1"/>
      <protection hidden="1"/>
    </xf>
    <xf numFmtId="0" fontId="13" fillId="0" borderId="15" xfId="2" applyBorder="1" applyAlignment="1">
      <alignment horizontal="center" vertical="center" wrapText="1"/>
    </xf>
    <xf numFmtId="14" fontId="27" fillId="0" borderId="0" xfId="8" applyNumberFormat="1" applyFont="1" applyAlignment="1" applyProtection="1">
      <alignment horizontal="center" vertical="center" textRotation="180" wrapText="1"/>
      <protection hidden="1"/>
    </xf>
    <xf numFmtId="0" fontId="31" fillId="0" borderId="0" xfId="4" applyFont="1" applyAlignment="1">
      <alignment horizontal="center" vertical="center" wrapText="1"/>
    </xf>
    <xf numFmtId="14" fontId="27" fillId="0" borderId="21" xfId="8" applyNumberFormat="1" applyFont="1" applyBorder="1" applyAlignment="1" applyProtection="1">
      <alignment horizontal="center" vertical="center" wrapText="1"/>
      <protection hidden="1"/>
    </xf>
    <xf numFmtId="14" fontId="27" fillId="0" borderId="23" xfId="8" applyNumberFormat="1" applyFont="1" applyBorder="1" applyAlignment="1" applyProtection="1">
      <alignment horizontal="center" vertical="center" wrapText="1"/>
      <protection hidden="1"/>
    </xf>
    <xf numFmtId="14" fontId="27" fillId="0" borderId="22" xfId="8" applyNumberFormat="1" applyFont="1" applyBorder="1" applyAlignment="1" applyProtection="1">
      <alignment horizontal="center" vertical="center" wrapText="1"/>
      <protection hidden="1"/>
    </xf>
    <xf numFmtId="14" fontId="27" fillId="0" borderId="24" xfId="8" applyNumberFormat="1" applyFont="1" applyBorder="1" applyAlignment="1" applyProtection="1">
      <alignment horizontal="center" vertical="center" wrapText="1"/>
      <protection hidden="1"/>
    </xf>
    <xf numFmtId="0" fontId="32" fillId="0" borderId="8" xfId="4" applyFont="1" applyBorder="1" applyAlignment="1">
      <alignment horizontal="center" wrapText="1"/>
    </xf>
    <xf numFmtId="0" fontId="33" fillId="0" borderId="9" xfId="2" applyFont="1" applyBorder="1" applyAlignment="1">
      <alignment horizontal="center" wrapText="1"/>
    </xf>
    <xf numFmtId="0" fontId="33" fillId="0" borderId="38" xfId="2" applyFont="1" applyBorder="1" applyAlignment="1">
      <alignment horizontal="center" wrapText="1"/>
    </xf>
    <xf numFmtId="0" fontId="32" fillId="12" borderId="39" xfId="4" applyFont="1" applyFill="1" applyBorder="1" applyAlignment="1">
      <alignment horizontal="center"/>
    </xf>
    <xf numFmtId="0" fontId="32" fillId="12" borderId="40" xfId="4" applyFont="1" applyFill="1" applyBorder="1" applyAlignment="1">
      <alignment horizontal="center"/>
    </xf>
    <xf numFmtId="0" fontId="32" fillId="0" borderId="41" xfId="9" applyFont="1" applyBorder="1" applyAlignment="1">
      <alignment horizontal="left" vertical="center" wrapText="1"/>
    </xf>
    <xf numFmtId="0" fontId="32" fillId="0" borderId="42" xfId="9" applyFont="1" applyBorder="1" applyAlignment="1">
      <alignment horizontal="left" vertical="center" wrapText="1"/>
    </xf>
    <xf numFmtId="0" fontId="32" fillId="0" borderId="25" xfId="9" applyFont="1" applyBorder="1" applyAlignment="1">
      <alignment horizontal="left" vertical="center" wrapText="1"/>
    </xf>
    <xf numFmtId="2" fontId="34" fillId="0" borderId="44" xfId="9" applyNumberFormat="1" applyFont="1" applyBorder="1" applyAlignment="1">
      <alignment horizontal="center" vertical="center"/>
    </xf>
    <xf numFmtId="0" fontId="13" fillId="0" borderId="46" xfId="2" applyBorder="1" applyAlignment="1">
      <alignment horizontal="center" vertical="center"/>
    </xf>
    <xf numFmtId="10" fontId="34" fillId="0" borderId="44" xfId="10" applyNumberFormat="1" applyFont="1" applyFill="1" applyBorder="1" applyAlignment="1" applyProtection="1">
      <alignment horizontal="center" vertical="center"/>
    </xf>
    <xf numFmtId="2" fontId="8" fillId="0" borderId="36" xfId="9" applyNumberFormat="1" applyBorder="1" applyAlignment="1">
      <alignment horizontal="center" vertical="center" wrapText="1"/>
    </xf>
    <xf numFmtId="0" fontId="16" fillId="0" borderId="36" xfId="2" applyFont="1" applyBorder="1" applyAlignment="1">
      <alignment wrapText="1"/>
    </xf>
    <xf numFmtId="0" fontId="16" fillId="0" borderId="45" xfId="2" applyFont="1" applyBorder="1" applyAlignment="1">
      <alignment wrapText="1"/>
    </xf>
    <xf numFmtId="0" fontId="16" fillId="0" borderId="0" xfId="2" applyFont="1" applyAlignment="1">
      <alignment wrapText="1"/>
    </xf>
    <xf numFmtId="0" fontId="16" fillId="0" borderId="47" xfId="2" applyFont="1" applyBorder="1" applyAlignment="1">
      <alignment wrapText="1"/>
    </xf>
    <xf numFmtId="0" fontId="16" fillId="0" borderId="39" xfId="2" applyFont="1" applyBorder="1" applyAlignment="1">
      <alignment wrapText="1"/>
    </xf>
    <xf numFmtId="0" fontId="16" fillId="0" borderId="48" xfId="2" applyFont="1" applyBorder="1" applyAlignment="1">
      <alignment wrapText="1"/>
    </xf>
    <xf numFmtId="0" fontId="16" fillId="0" borderId="40" xfId="2" applyFont="1" applyBorder="1" applyAlignment="1">
      <alignment wrapText="1"/>
    </xf>
    <xf numFmtId="0" fontId="27" fillId="10" borderId="49" xfId="4" applyFont="1" applyFill="1" applyBorder="1" applyAlignment="1">
      <alignment horizontal="left" wrapText="1"/>
    </xf>
    <xf numFmtId="0" fontId="27" fillId="10" borderId="36" xfId="4" applyFont="1" applyFill="1" applyBorder="1" applyAlignment="1">
      <alignment horizontal="left" wrapText="1"/>
    </xf>
    <xf numFmtId="0" fontId="27" fillId="10" borderId="45" xfId="4" applyFont="1" applyFill="1" applyBorder="1" applyAlignment="1">
      <alignment horizontal="left" wrapText="1"/>
    </xf>
    <xf numFmtId="0" fontId="27" fillId="10" borderId="39" xfId="4" applyFont="1" applyFill="1" applyBorder="1" applyAlignment="1">
      <alignment horizontal="left" wrapText="1"/>
    </xf>
    <xf numFmtId="0" fontId="27" fillId="10" borderId="48" xfId="4" applyFont="1" applyFill="1" applyBorder="1" applyAlignment="1">
      <alignment horizontal="left" wrapText="1"/>
    </xf>
    <xf numFmtId="0" fontId="27" fillId="10" borderId="40" xfId="4" applyFont="1" applyFill="1" applyBorder="1" applyAlignment="1">
      <alignment horizontal="left" wrapText="1"/>
    </xf>
    <xf numFmtId="0" fontId="8" fillId="9" borderId="0" xfId="4" applyFill="1" applyAlignment="1" applyProtection="1">
      <alignment horizontal="center"/>
      <protection locked="0"/>
    </xf>
    <xf numFmtId="0" fontId="21" fillId="9" borderId="0" xfId="4" applyFont="1" applyFill="1" applyAlignment="1">
      <alignment horizontal="left" vertical="center" wrapText="1"/>
    </xf>
    <xf numFmtId="14" fontId="8" fillId="8" borderId="48" xfId="11" applyNumberFormat="1" applyFont="1" applyFill="1" applyBorder="1" applyAlignment="1" applyProtection="1">
      <alignment horizontal="center"/>
      <protection locked="0"/>
    </xf>
    <xf numFmtId="0" fontId="8" fillId="0" borderId="36" xfId="8" applyBorder="1" applyAlignment="1">
      <alignment horizontal="center"/>
    </xf>
    <xf numFmtId="0" fontId="35" fillId="9" borderId="0" xfId="4" applyFont="1" applyFill="1" applyAlignment="1">
      <alignment horizontal="center"/>
    </xf>
    <xf numFmtId="2" fontId="22" fillId="8" borderId="8" xfId="7" applyNumberFormat="1" applyFont="1" applyFill="1" applyBorder="1" applyAlignment="1" applyProtection="1">
      <alignment horizontal="left"/>
      <protection locked="0"/>
    </xf>
    <xf numFmtId="0" fontId="13" fillId="8" borderId="9" xfId="2" applyFill="1" applyBorder="1" applyProtection="1">
      <protection locked="0"/>
    </xf>
    <xf numFmtId="0" fontId="13" fillId="8" borderId="10" xfId="2" applyFill="1" applyBorder="1" applyProtection="1">
      <protection locked="0"/>
    </xf>
    <xf numFmtId="4" fontId="5" fillId="5" borderId="0" xfId="0" applyNumberFormat="1" applyFont="1" applyFill="1" applyBorder="1" applyAlignment="1">
      <alignment horizontal="right" vertical="top" wrapText="1"/>
    </xf>
  </cellXfs>
  <cellStyles count="16">
    <cellStyle name="Ênfase3 14" xfId="3" xr:uid="{3E9DFBE2-B891-4CC7-A691-2D9A410D37FE}"/>
    <cellStyle name="Moeda 2" xfId="13" xr:uid="{BC8F285D-ACA7-4EE6-8BCC-BDFE4D36352E}"/>
    <cellStyle name="Moeda 3" xfId="15" xr:uid="{22C1189C-558B-4AE8-8F62-FA9DA368B2CD}"/>
    <cellStyle name="Normal" xfId="0" builtinId="0"/>
    <cellStyle name="Normal 2" xfId="12" xr:uid="{01B054C2-CFF6-43F5-8257-DF6A57E683B4}"/>
    <cellStyle name="Normal 2 2" xfId="14" xr:uid="{65FADDF8-9042-47FC-B034-CD9A4B9962D0}"/>
    <cellStyle name="Normal 2 3" xfId="2" xr:uid="{F069FB65-D5BE-40A6-B996-E5BDDC59132A}"/>
    <cellStyle name="Normal 2_SIGEO Ver_2013A" xfId="8" xr:uid="{86F2A526-6325-4E1B-8380-6C01EFFFF372}"/>
    <cellStyle name="Normal 4 2 3" xfId="6" xr:uid="{F2E6389E-7073-439F-BCEF-CE8AE95C9D56}"/>
    <cellStyle name="Normal 4 2_SIGEO Ver_2013A 2" xfId="5" xr:uid="{A44C20D3-0961-4B21-9C61-5414F3CC6D1B}"/>
    <cellStyle name="Normal_Cálculo BDI conforme TCU" xfId="9" xr:uid="{8B15302E-7419-4323-AD10-97B432F4AA18}"/>
    <cellStyle name="Normal_Cálculo BDI conforme TCU_SIGEO Ver_2013A" xfId="4" xr:uid="{51BC760B-E154-4EAE-8FFB-DDA38BA7BA72}"/>
    <cellStyle name="Normal_Plan1" xfId="7" xr:uid="{62701385-DB19-47A6-9765-23A777CE2AD1}"/>
    <cellStyle name="Porcentagem 3" xfId="10" xr:uid="{5B5CE704-DCB8-4AB2-8091-87A8D4C64081}"/>
    <cellStyle name="Título 17" xfId="1" xr:uid="{5EFD3C02-1112-48AD-8444-8A83CB75522A}"/>
    <cellStyle name="Vírgula 2 2 3" xfId="11" xr:uid="{A161687C-CE56-4076-A664-D70310EE071A}"/>
  </cellStyles>
  <dxfs count="16">
    <dxf>
      <fill>
        <patternFill>
          <bgColor indexed="9"/>
        </patternFill>
      </fill>
    </dxf>
    <dxf>
      <fill>
        <patternFill>
          <bgColor indexed="9"/>
        </patternFill>
      </fill>
    </dxf>
    <dxf>
      <font>
        <b/>
        <i val="0"/>
        <condense val="0"/>
        <extend val="0"/>
        <color indexed="9"/>
      </font>
      <fill>
        <patternFill patternType="solid">
          <bgColor indexed="10"/>
        </patternFill>
      </fill>
    </dxf>
    <dxf>
      <font>
        <b/>
        <i val="0"/>
        <condense val="0"/>
        <extend val="0"/>
        <color indexed="17"/>
      </font>
      <fill>
        <patternFill>
          <bgColor indexed="9"/>
        </patternFill>
      </fill>
    </dxf>
    <dxf>
      <font>
        <b/>
        <i val="0"/>
        <condense val="0"/>
        <extend val="0"/>
        <color indexed="17"/>
      </font>
      <fill>
        <patternFill patternType="none">
          <bgColor indexed="65"/>
        </patternFill>
      </fill>
    </dxf>
    <dxf>
      <fill>
        <patternFill>
          <bgColor indexed="43"/>
        </patternFill>
      </fill>
    </dxf>
    <dxf>
      <font>
        <condense val="0"/>
        <extend val="0"/>
        <color indexed="17"/>
      </font>
    </dxf>
    <dxf>
      <font>
        <condense val="0"/>
        <extend val="0"/>
        <color indexed="10"/>
      </font>
    </dxf>
    <dxf>
      <fill>
        <patternFill>
          <bgColor indexed="9"/>
        </patternFill>
      </fill>
    </dxf>
    <dxf>
      <font>
        <b/>
        <i val="0"/>
        <condense val="0"/>
        <extend val="0"/>
        <color indexed="9"/>
      </font>
      <fill>
        <patternFill patternType="solid">
          <bgColor indexed="10"/>
        </patternFill>
      </fill>
    </dxf>
    <dxf>
      <font>
        <b/>
        <i val="0"/>
        <condense val="0"/>
        <extend val="0"/>
        <color indexed="17"/>
      </font>
      <fill>
        <patternFill>
          <bgColor indexed="9"/>
        </patternFill>
      </fill>
    </dxf>
    <dxf>
      <font>
        <b/>
        <i val="0"/>
        <condense val="0"/>
        <extend val="0"/>
        <color indexed="17"/>
      </font>
      <fill>
        <patternFill patternType="none">
          <bgColor indexed="65"/>
        </patternFill>
      </fill>
    </dxf>
    <dxf>
      <fill>
        <patternFill>
          <bgColor indexed="43"/>
        </patternFill>
      </fill>
    </dxf>
    <dxf>
      <font>
        <condense val="0"/>
        <extend val="0"/>
        <color indexed="17"/>
      </font>
    </dxf>
    <dxf>
      <font>
        <condense val="0"/>
        <extend val="0"/>
        <color indexed="10"/>
      </font>
    </dxf>
    <dxf>
      <fill>
        <patternFill>
          <bgColor indexed="9"/>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Drop" dropLines="6" dropStyle="combo" dx="16" fmlaLink="$O$10:$O$15" fmlaRange="$N$10:$N$15" noThreeD="1" sel="1" val="0"/>
</file>

<file path=xl/ctrlProps/ctrlProp2.xml><?xml version="1.0" encoding="utf-8"?>
<formControlPr xmlns="http://schemas.microsoft.com/office/spreadsheetml/2009/9/main" objectType="CheckBox" fmlaLink="$N$8" noThreeD="1"/>
</file>

<file path=xl/ctrlProps/ctrlProp3.xml><?xml version="1.0" encoding="utf-8"?>
<formControlPr xmlns="http://schemas.microsoft.com/office/spreadsheetml/2009/9/main" objectType="Drop" dropLines="6" dropStyle="combo" dx="16" fmlaLink="$O$10:$O$15" fmlaRange="$N$10:$N$15" noThreeD="1" sel="6" val="0"/>
</file>

<file path=xl/ctrlProps/ctrlProp4.xml><?xml version="1.0" encoding="utf-8"?>
<formControlPr xmlns="http://schemas.microsoft.com/office/spreadsheetml/2009/9/main" objectType="CheckBox" fmlaLink="$N$8"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28575</xdr:rowOff>
    </xdr:from>
    <xdr:to>
      <xdr:col>1</xdr:col>
      <xdr:colOff>742950</xdr:colOff>
      <xdr:row>3</xdr:row>
      <xdr:rowOff>600075</xdr:rowOff>
    </xdr:to>
    <xdr:pic>
      <xdr:nvPicPr>
        <xdr:cNvPr id="4" name="Imagem 3">
          <a:extLst>
            <a:ext uri="{FF2B5EF4-FFF2-40B4-BE49-F238E27FC236}">
              <a16:creationId xmlns:a16="http://schemas.microsoft.com/office/drawing/2014/main" id="{00000000-0008-0000-0000-000004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250" t="2239"/>
        <a:stretch/>
      </xdr:blipFill>
      <xdr:spPr bwMode="auto">
        <a:xfrm>
          <a:off x="0" y="28575"/>
          <a:ext cx="1504950" cy="1247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180975</xdr:colOff>
      <xdr:row>0</xdr:row>
      <xdr:rowOff>38099</xdr:rowOff>
    </xdr:from>
    <xdr:to>
      <xdr:col>0</xdr:col>
      <xdr:colOff>1398722</xdr:colOff>
      <xdr:row>3</xdr:row>
      <xdr:rowOff>304800</xdr:rowOff>
    </xdr:to>
    <xdr:pic>
      <xdr:nvPicPr>
        <xdr:cNvPr id="3" name="Imagem 2">
          <a:extLst>
            <a:ext uri="{FF2B5EF4-FFF2-40B4-BE49-F238E27FC236}">
              <a16:creationId xmlns:a16="http://schemas.microsoft.com/office/drawing/2014/main" id="{00000000-0008-0000-0100-000003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250" t="2239"/>
        <a:stretch/>
      </xdr:blipFill>
      <xdr:spPr bwMode="auto">
        <a:xfrm>
          <a:off x="180975" y="38099"/>
          <a:ext cx="1217747" cy="10096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xdr:colOff>
      <xdr:row>0</xdr:row>
      <xdr:rowOff>123825</xdr:rowOff>
    </xdr:from>
    <xdr:to>
      <xdr:col>2</xdr:col>
      <xdr:colOff>0</xdr:colOff>
      <xdr:row>3</xdr:row>
      <xdr:rowOff>590550</xdr:rowOff>
    </xdr:to>
    <xdr:pic>
      <xdr:nvPicPr>
        <xdr:cNvPr id="4" name="Imagem 3">
          <a:extLst>
            <a:ext uri="{FF2B5EF4-FFF2-40B4-BE49-F238E27FC236}">
              <a16:creationId xmlns:a16="http://schemas.microsoft.com/office/drawing/2014/main" id="{00000000-0008-0000-0200-000004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250" t="2239"/>
        <a:stretch/>
      </xdr:blipFill>
      <xdr:spPr bwMode="auto">
        <a:xfrm>
          <a:off x="19050" y="123825"/>
          <a:ext cx="1504950" cy="1247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85725</xdr:rowOff>
    </xdr:from>
    <xdr:to>
      <xdr:col>1</xdr:col>
      <xdr:colOff>742950</xdr:colOff>
      <xdr:row>3</xdr:row>
      <xdr:rowOff>723900</xdr:rowOff>
    </xdr:to>
    <xdr:pic>
      <xdr:nvPicPr>
        <xdr:cNvPr id="4" name="Imagem 3">
          <a:extLst>
            <a:ext uri="{FF2B5EF4-FFF2-40B4-BE49-F238E27FC236}">
              <a16:creationId xmlns:a16="http://schemas.microsoft.com/office/drawing/2014/main" id="{00000000-0008-0000-0300-000004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250" t="2239"/>
        <a:stretch/>
      </xdr:blipFill>
      <xdr:spPr bwMode="auto">
        <a:xfrm>
          <a:off x="0" y="85725"/>
          <a:ext cx="1504950" cy="1247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absoluteAnchor>
    <xdr:pos x="628650" y="5267325"/>
    <xdr:ext cx="10410825" cy="561975"/>
    <xdr:sp macro="" textlink="">
      <xdr:nvSpPr>
        <xdr:cNvPr id="2" name="CaixaDeTexto 1">
          <a:extLst>
            <a:ext uri="{FF2B5EF4-FFF2-40B4-BE49-F238E27FC236}">
              <a16:creationId xmlns:a16="http://schemas.microsoft.com/office/drawing/2014/main" id="{00000000-0008-0000-0400-000002000000}"/>
            </a:ext>
          </a:extLst>
        </xdr:cNvPr>
        <xdr:cNvSpPr txBox="1">
          <a:spLocks noChangeArrowheads="1"/>
        </xdr:cNvSpPr>
      </xdr:nvSpPr>
      <xdr:spPr bwMode="auto">
        <a:xfrm>
          <a:off x="628650" y="5267325"/>
          <a:ext cx="10410825" cy="561975"/>
        </a:xfrm>
        <a:prstGeom prst="rect">
          <a:avLst/>
        </a:prstGeom>
        <a:solidFill>
          <a:srgbClr val="CCFFFF"/>
        </a:solidFill>
        <a:ln w="9525">
          <a:solidFill>
            <a:srgbClr val="000000"/>
          </a:solidFill>
          <a:miter lim="800000"/>
          <a:headEnd/>
          <a:tailEnd/>
        </a:ln>
      </xdr:spPr>
      <xdr:txBody>
        <a:bodyPr/>
        <a:lstStyle/>
        <a:p>
          <a:r>
            <a:rPr lang="pt-BR" sz="1100" b="0" i="0" u="none" strike="noStrike" baseline="0">
              <a:latin typeface="+mn-lt"/>
              <a:ea typeface="+mn-ea"/>
              <a:cs typeface="+mn-cs"/>
            </a:rPr>
            <a:t>Para base de cálculo do ISS adotou-se alíquota de 3% conforme estabelecido na Lei complementar nº 1486 de 23/12/2003 que dispõe sobre as normas relativas ao ISSQN, e dá</a:t>
          </a:r>
        </a:p>
        <a:p>
          <a:r>
            <a:rPr lang="pt-BR" sz="1100" b="0" i="0" u="none" strike="noStrike" baseline="0">
              <a:latin typeface="+mn-lt"/>
              <a:ea typeface="+mn-ea"/>
              <a:cs typeface="+mn-cs"/>
            </a:rPr>
            <a:t>outras providências.</a:t>
          </a:r>
          <a:endParaRPr lang="pt-BR" sz="1000">
            <a:latin typeface="Arial" panose="020B0604020202020204" pitchFamily="34" charset="0"/>
            <a:cs typeface="Arial" panose="020B0604020202020204" pitchFamily="34" charset="0"/>
          </a:endParaRPr>
        </a:p>
      </xdr:txBody>
    </xdr:sp>
    <xdr:clientData/>
  </xdr:absoluteAnchor>
  <xdr:twoCellAnchor>
    <xdr:from>
      <xdr:col>2</xdr:col>
      <xdr:colOff>114300</xdr:colOff>
      <xdr:row>26</xdr:row>
      <xdr:rowOff>66675</xdr:rowOff>
    </xdr:from>
    <xdr:to>
      <xdr:col>3</xdr:col>
      <xdr:colOff>2638425</xdr:colOff>
      <xdr:row>28</xdr:row>
      <xdr:rowOff>114300</xdr:rowOff>
    </xdr:to>
    <xdr:pic>
      <xdr:nvPicPr>
        <xdr:cNvPr id="3" name="Picture 38">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333500" y="5019675"/>
          <a:ext cx="11049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3</xdr:col>
          <xdr:colOff>28575</xdr:colOff>
          <xdr:row>10</xdr:row>
          <xdr:rowOff>9525</xdr:rowOff>
        </xdr:from>
        <xdr:to>
          <xdr:col>5</xdr:col>
          <xdr:colOff>485775</xdr:colOff>
          <xdr:row>11</xdr:row>
          <xdr:rowOff>47625</xdr:rowOff>
        </xdr:to>
        <xdr:sp macro="" textlink="">
          <xdr:nvSpPr>
            <xdr:cNvPr id="8193" name="Drop Down 1" descr="teste" hidden="1">
              <a:extLst>
                <a:ext uri="{63B3BB69-23CF-44E3-9099-C40C66FF867C}">
                  <a14:compatExt spid="_x0000_s8193"/>
                </a:ext>
                <a:ext uri="{FF2B5EF4-FFF2-40B4-BE49-F238E27FC236}">
                  <a16:creationId xmlns:a16="http://schemas.microsoft.com/office/drawing/2014/main" id="{00000000-0008-0000-0400-000001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21</xdr:row>
          <xdr:rowOff>142875</xdr:rowOff>
        </xdr:from>
        <xdr:to>
          <xdr:col>23</xdr:col>
          <xdr:colOff>123825</xdr:colOff>
          <xdr:row>23</xdr:row>
          <xdr:rowOff>28575</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400-000002200000}"/>
                </a:ext>
              </a:extLst>
            </xdr:cNvPr>
            <xdr:cNvSpPr/>
          </xdr:nvSpPr>
          <xdr:spPr bwMode="auto">
            <a:xfrm>
              <a:off x="0" y="0"/>
              <a:ext cx="0" cy="0"/>
            </a:xfrm>
            <a:prstGeom prst="rect">
              <a:avLst/>
            </a:prstGeom>
            <a:noFill/>
            <a:ln>
              <a:noFill/>
            </a:ln>
            <a:extLst>
              <a:ext uri="{909E8E84-426E-40DD-AFC4-6F175D3DCCD1}">
                <a14:hiddenFill>
                  <a:solidFill>
                    <a:srgbClr val="E6E6FF"/>
                  </a:solidFill>
                </a14:hiddenFill>
              </a:ext>
              <a:ext uri="{91240B29-F687-4F45-9708-019B960494DF}">
                <a14:hiddenLine w="9525">
                  <a:solidFill>
                    <a:srgbClr val="BCBCBC"/>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Mão-de-obra desonerada</a:t>
              </a:r>
            </a:p>
          </xdr:txBody>
        </xdr:sp>
        <xdr:clientData fLocksWithSheet="0"/>
      </xdr:twoCellAnchor>
    </mc:Choice>
    <mc:Fallback/>
  </mc:AlternateContent>
  <xdr:twoCellAnchor>
    <xdr:from>
      <xdr:col>6</xdr:col>
      <xdr:colOff>419100</xdr:colOff>
      <xdr:row>45</xdr:row>
      <xdr:rowOff>104775</xdr:rowOff>
    </xdr:from>
    <xdr:to>
      <xdr:col>10</xdr:col>
      <xdr:colOff>390525</xdr:colOff>
      <xdr:row>51</xdr:row>
      <xdr:rowOff>0</xdr:rowOff>
    </xdr:to>
    <xdr:sp macro="" textlink="">
      <xdr:nvSpPr>
        <xdr:cNvPr id="6" name="Retângulo 5">
          <a:extLst>
            <a:ext uri="{FF2B5EF4-FFF2-40B4-BE49-F238E27FC236}">
              <a16:creationId xmlns:a16="http://schemas.microsoft.com/office/drawing/2014/main" id="{00000000-0008-0000-0400-000006000000}"/>
            </a:ext>
          </a:extLst>
        </xdr:cNvPr>
        <xdr:cNvSpPr/>
      </xdr:nvSpPr>
      <xdr:spPr bwMode="auto">
        <a:xfrm>
          <a:off x="4076700" y="8677275"/>
          <a:ext cx="2409825" cy="109537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chemeClr val="bg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lang="pt-BR" sz="1100"/>
        </a:p>
      </xdr:txBody>
    </xdr:sp>
    <xdr:clientData/>
  </xdr:twoCellAnchor>
  <xdr:twoCellAnchor editAs="oneCell">
    <xdr:from>
      <xdr:col>0</xdr:col>
      <xdr:colOff>19050</xdr:colOff>
      <xdr:row>0</xdr:row>
      <xdr:rowOff>9525</xdr:rowOff>
    </xdr:from>
    <xdr:to>
      <xdr:col>2</xdr:col>
      <xdr:colOff>266700</xdr:colOff>
      <xdr:row>6</xdr:row>
      <xdr:rowOff>95250</xdr:rowOff>
    </xdr:to>
    <xdr:pic>
      <xdr:nvPicPr>
        <xdr:cNvPr id="8" name="Imagem 7">
          <a:extLst>
            <a:ext uri="{FF2B5EF4-FFF2-40B4-BE49-F238E27FC236}">
              <a16:creationId xmlns:a16="http://schemas.microsoft.com/office/drawing/2014/main" id="{00000000-0008-0000-0400-000008000000}"/>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250" t="2239"/>
        <a:stretch/>
      </xdr:blipFill>
      <xdr:spPr bwMode="auto">
        <a:xfrm>
          <a:off x="19050" y="9525"/>
          <a:ext cx="1504950" cy="1247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absoluteAnchor>
    <xdr:pos x="628650" y="5267325"/>
    <xdr:ext cx="10410825" cy="561975"/>
    <xdr:sp macro="" textlink="">
      <xdr:nvSpPr>
        <xdr:cNvPr id="2" name="CaixaDeTexto 1">
          <a:extLst>
            <a:ext uri="{FF2B5EF4-FFF2-40B4-BE49-F238E27FC236}">
              <a16:creationId xmlns:a16="http://schemas.microsoft.com/office/drawing/2014/main" id="{00000000-0008-0000-0500-000002000000}"/>
            </a:ext>
          </a:extLst>
        </xdr:cNvPr>
        <xdr:cNvSpPr txBox="1">
          <a:spLocks noChangeArrowheads="1"/>
        </xdr:cNvSpPr>
      </xdr:nvSpPr>
      <xdr:spPr bwMode="auto">
        <a:xfrm>
          <a:off x="628650" y="5267325"/>
          <a:ext cx="10410825" cy="561975"/>
        </a:xfrm>
        <a:prstGeom prst="rect">
          <a:avLst/>
        </a:prstGeom>
        <a:solidFill>
          <a:srgbClr val="CCFFFF"/>
        </a:solidFill>
        <a:ln w="9525">
          <a:solidFill>
            <a:srgbClr val="000000"/>
          </a:solidFill>
          <a:miter lim="800000"/>
          <a:headEnd/>
          <a:tailEnd/>
        </a:ln>
      </xdr:spPr>
      <xdr:txBody>
        <a:bodyPr/>
        <a:lstStyle/>
        <a:p>
          <a:r>
            <a:rPr lang="pt-BR" sz="1100" b="0" i="0" baseline="0">
              <a:effectLst/>
              <a:latin typeface="+mn-lt"/>
              <a:ea typeface="+mn-ea"/>
              <a:cs typeface="+mn-cs"/>
            </a:rPr>
            <a:t>Para base de cálculo do ISS adotou-se alíquota de 3% conforme estabelecido na Lei complementar nº 1486 de 23/12/2003 que dispõe sobre as normas relativas ao ISSQN, e dá</a:t>
          </a:r>
          <a:endParaRPr lang="pt-BR">
            <a:effectLst/>
          </a:endParaRPr>
        </a:p>
        <a:p>
          <a:r>
            <a:rPr lang="pt-BR" sz="1100" b="0" i="0" baseline="0">
              <a:effectLst/>
              <a:latin typeface="+mn-lt"/>
              <a:ea typeface="+mn-ea"/>
              <a:cs typeface="+mn-cs"/>
            </a:rPr>
            <a:t>outras providências.</a:t>
          </a:r>
          <a:endParaRPr lang="pt-BR">
            <a:effectLst/>
          </a:endParaRPr>
        </a:p>
        <a:p>
          <a:endParaRPr lang="pt-BR"/>
        </a:p>
      </xdr:txBody>
    </xdr:sp>
    <xdr:clientData/>
  </xdr:absoluteAnchor>
  <xdr:twoCellAnchor>
    <xdr:from>
      <xdr:col>2</xdr:col>
      <xdr:colOff>114300</xdr:colOff>
      <xdr:row>26</xdr:row>
      <xdr:rowOff>66675</xdr:rowOff>
    </xdr:from>
    <xdr:to>
      <xdr:col>3</xdr:col>
      <xdr:colOff>2638425</xdr:colOff>
      <xdr:row>28</xdr:row>
      <xdr:rowOff>114300</xdr:rowOff>
    </xdr:to>
    <xdr:pic>
      <xdr:nvPicPr>
        <xdr:cNvPr id="3" name="Picture 38">
          <a:extLst>
            <a:ext uri="{FF2B5EF4-FFF2-40B4-BE49-F238E27FC236}">
              <a16:creationId xmlns:a16="http://schemas.microsoft.com/office/drawing/2014/main" id="{00000000-0008-0000-0500-000003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333500" y="5019675"/>
          <a:ext cx="11049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3</xdr:col>
          <xdr:colOff>28575</xdr:colOff>
          <xdr:row>10</xdr:row>
          <xdr:rowOff>9525</xdr:rowOff>
        </xdr:from>
        <xdr:to>
          <xdr:col>5</xdr:col>
          <xdr:colOff>485775</xdr:colOff>
          <xdr:row>11</xdr:row>
          <xdr:rowOff>47625</xdr:rowOff>
        </xdr:to>
        <xdr:sp macro="" textlink="">
          <xdr:nvSpPr>
            <xdr:cNvPr id="9217" name="Drop Down 1" descr="teste" hidden="1">
              <a:extLst>
                <a:ext uri="{63B3BB69-23CF-44E3-9099-C40C66FF867C}">
                  <a14:compatExt spid="_x0000_s9217"/>
                </a:ext>
                <a:ext uri="{FF2B5EF4-FFF2-40B4-BE49-F238E27FC236}">
                  <a16:creationId xmlns:a16="http://schemas.microsoft.com/office/drawing/2014/main" id="{00000000-0008-0000-0500-0000012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21</xdr:row>
          <xdr:rowOff>142875</xdr:rowOff>
        </xdr:from>
        <xdr:to>
          <xdr:col>23</xdr:col>
          <xdr:colOff>123825</xdr:colOff>
          <xdr:row>23</xdr:row>
          <xdr:rowOff>28575</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500-000002240000}"/>
                </a:ext>
              </a:extLst>
            </xdr:cNvPr>
            <xdr:cNvSpPr/>
          </xdr:nvSpPr>
          <xdr:spPr bwMode="auto">
            <a:xfrm>
              <a:off x="0" y="0"/>
              <a:ext cx="0" cy="0"/>
            </a:xfrm>
            <a:prstGeom prst="rect">
              <a:avLst/>
            </a:prstGeom>
            <a:noFill/>
            <a:ln>
              <a:noFill/>
            </a:ln>
            <a:extLst>
              <a:ext uri="{909E8E84-426E-40DD-AFC4-6F175D3DCCD1}">
                <a14:hiddenFill>
                  <a:solidFill>
                    <a:srgbClr val="E6E6FF"/>
                  </a:solidFill>
                </a14:hiddenFill>
              </a:ext>
              <a:ext uri="{91240B29-F687-4F45-9708-019B960494DF}">
                <a14:hiddenLine w="9525">
                  <a:solidFill>
                    <a:srgbClr val="BCBCBC"/>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Mão-de-obra desonerada</a:t>
              </a:r>
            </a:p>
          </xdr:txBody>
        </xdr:sp>
        <xdr:clientData fLocksWithSheet="0"/>
      </xdr:twoCellAnchor>
    </mc:Choice>
    <mc:Fallback/>
  </mc:AlternateContent>
  <xdr:twoCellAnchor editAs="oneCell">
    <xdr:from>
      <xdr:col>0</xdr:col>
      <xdr:colOff>47625</xdr:colOff>
      <xdr:row>0</xdr:row>
      <xdr:rowOff>28575</xdr:rowOff>
    </xdr:from>
    <xdr:to>
      <xdr:col>2</xdr:col>
      <xdr:colOff>295275</xdr:colOff>
      <xdr:row>6</xdr:row>
      <xdr:rowOff>247650</xdr:rowOff>
    </xdr:to>
    <xdr:pic>
      <xdr:nvPicPr>
        <xdr:cNvPr id="7" name="Imagem 6">
          <a:extLst>
            <a:ext uri="{FF2B5EF4-FFF2-40B4-BE49-F238E27FC236}">
              <a16:creationId xmlns:a16="http://schemas.microsoft.com/office/drawing/2014/main" id="{00000000-0008-0000-0500-000007000000}"/>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250" t="2239"/>
        <a:stretch/>
      </xdr:blipFill>
      <xdr:spPr bwMode="auto">
        <a:xfrm>
          <a:off x="47625" y="28575"/>
          <a:ext cx="1504950" cy="1247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artografia/Projetos%20em%20Andamento/026-FIS-ARQ-000-21/Refere&#770;ncia%2009-2021%20-%20COMPOSI&#199;&#213;ES%20E%20COTA&#199;&#213;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20DEMAIS%20PROJETOS%20-%20BKP2/2.%20PROJETOS%20ORG&#195;OS%20P&#218;BLICOS/PROJ.%20DE%20PREFEITURAS/FL_2&#170;%20Etapa-Obras%20Canal%20Auxiliar/Projetos%20Passeio%20Rev%20Abril_2014/LICITA&#199;&#195;O%20PMC/Planilha%20Orcamentaria%20Passeios%20-%20Drenagem%20Rev%2015_04_20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torial"/>
      <sheetName val="Analitico"/>
      <sheetName val="Banco"/>
      <sheetName val="Composições"/>
      <sheetName val="Cotações"/>
      <sheetName val="Relatórios"/>
      <sheetName val="Busca"/>
    </sheetNames>
    <sheetDataSet>
      <sheetData sheetId="0"/>
      <sheetData sheetId="1"/>
      <sheetData sheetId="2"/>
      <sheetData sheetId="3"/>
      <sheetData sheetId="4">
        <row r="20">
          <cell r="B20" t="str">
            <v>ÍNDICE</v>
          </cell>
        </row>
        <row r="22">
          <cell r="B22" t="str">
            <v>EMPRESAS</v>
          </cell>
        </row>
      </sheetData>
      <sheetData sheetId="5">
        <row r="1">
          <cell r="A1" t="str">
            <v>DADOS DOS RELATÓRIOS IMPORTADOS</v>
          </cell>
        </row>
        <row r="5">
          <cell r="A5" t="str">
            <v>TIPO</v>
          </cell>
        </row>
        <row r="6">
          <cell r="A6" t="str">
            <v>SINAPI-I</v>
          </cell>
        </row>
        <row r="7">
          <cell r="A7" t="str">
            <v>SINAPI</v>
          </cell>
        </row>
        <row r="8">
          <cell r="A8" t="str">
            <v>SINAPI</v>
          </cell>
        </row>
        <row r="9">
          <cell r="A9" t="str">
            <v>SINAPI-I</v>
          </cell>
        </row>
        <row r="10">
          <cell r="A10" t="str">
            <v>SINAPI</v>
          </cell>
        </row>
        <row r="11">
          <cell r="A11" t="str">
            <v>SINAPI</v>
          </cell>
        </row>
      </sheetData>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camento"/>
      <sheetName val="Cronograma"/>
      <sheetName val="BDI Maior"/>
      <sheetName val="BDI Menor"/>
      <sheetName val="Pesquisa Mercado"/>
      <sheetName val="Nivelamento 01"/>
      <sheetName val="Nivelamento 02"/>
      <sheetName val="Rampa modelo 01"/>
      <sheetName val="Rampa modelo 02"/>
      <sheetName val="Rampa veículo"/>
      <sheetName val="Execução Paver"/>
      <sheetName val="Unitario PAVER"/>
    </sheetNames>
    <sheetDataSet>
      <sheetData sheetId="0" refreshError="1"/>
      <sheetData sheetId="1" refreshError="1"/>
      <sheetData sheetId="2" refreshError="1">
        <row r="17">
          <cell r="Q17">
            <v>0.03</v>
          </cell>
          <cell r="R17">
            <v>3.7999999999999999E-2</v>
          </cell>
          <cell r="S17">
            <v>3.4299999999999997E-2</v>
          </cell>
          <cell r="T17">
            <v>5.2900000000000003E-2</v>
          </cell>
          <cell r="U17">
            <v>0.04</v>
          </cell>
          <cell r="V17">
            <v>1.4999999999999999E-2</v>
          </cell>
        </row>
        <row r="18">
          <cell r="Q18">
            <v>8.0000000000000002E-3</v>
          </cell>
          <cell r="R18">
            <v>3.2000000000000002E-3</v>
          </cell>
          <cell r="S18">
            <v>2.8E-3</v>
          </cell>
          <cell r="T18">
            <v>2.5000000000000001E-3</v>
          </cell>
          <cell r="U18">
            <v>8.0999999999999996E-3</v>
          </cell>
          <cell r="V18">
            <v>3.0000000000000001E-3</v>
          </cell>
        </row>
        <row r="19">
          <cell r="Q19">
            <v>9.7000000000000003E-3</v>
          </cell>
          <cell r="R19">
            <v>5.0000000000000001E-3</v>
          </cell>
          <cell r="S19">
            <v>0.01</v>
          </cell>
          <cell r="T19">
            <v>0.01</v>
          </cell>
          <cell r="U19">
            <v>1.46E-2</v>
          </cell>
          <cell r="V19">
            <v>5.5999999999999999E-3</v>
          </cell>
        </row>
        <row r="20">
          <cell r="Q20">
            <v>5.8999999999999999E-3</v>
          </cell>
          <cell r="R20">
            <v>1.0200000000000001E-2</v>
          </cell>
          <cell r="S20">
            <v>9.4000000000000004E-3</v>
          </cell>
          <cell r="T20">
            <v>1.01E-2</v>
          </cell>
          <cell r="U20">
            <v>9.4000000000000004E-3</v>
          </cell>
          <cell r="V20">
            <v>8.5000000000000006E-3</v>
          </cell>
        </row>
        <row r="21">
          <cell r="Q21">
            <v>6.1600000000000002E-2</v>
          </cell>
          <cell r="R21">
            <v>6.6400000000000001E-2</v>
          </cell>
          <cell r="S21">
            <v>6.7400000000000002E-2</v>
          </cell>
          <cell r="T21">
            <v>0.08</v>
          </cell>
          <cell r="U21">
            <v>7.1400000000000005E-2</v>
          </cell>
          <cell r="V21">
            <v>3.5000000000000003E-2</v>
          </cell>
        </row>
        <row r="23">
          <cell r="Q23">
            <v>5.5E-2</v>
          </cell>
          <cell r="R23">
            <v>4.6699999999999998E-2</v>
          </cell>
          <cell r="S23">
            <v>6.7100000000000007E-2</v>
          </cell>
          <cell r="T23">
            <v>7.9299999999999995E-2</v>
          </cell>
          <cell r="U23">
            <v>7.85E-2</v>
          </cell>
          <cell r="V23">
            <v>4.4900000000000002E-2</v>
          </cell>
        </row>
        <row r="24">
          <cell r="Q24">
            <v>0.01</v>
          </cell>
          <cell r="R24">
            <v>7.4000000000000003E-3</v>
          </cell>
          <cell r="S24">
            <v>7.4999999999999997E-3</v>
          </cell>
          <cell r="T24">
            <v>5.5999999999999999E-3</v>
          </cell>
          <cell r="U24">
            <v>1.9900000000000001E-2</v>
          </cell>
          <cell r="V24">
            <v>8.2000000000000007E-3</v>
          </cell>
        </row>
        <row r="25">
          <cell r="Q25">
            <v>1.2699999999999999E-2</v>
          </cell>
          <cell r="R25">
            <v>9.7000000000000003E-3</v>
          </cell>
          <cell r="S25">
            <v>1.7399999999999999E-2</v>
          </cell>
          <cell r="T25">
            <v>1.9699999999999999E-2</v>
          </cell>
          <cell r="U25">
            <v>3.1600000000000003E-2</v>
          </cell>
          <cell r="V25">
            <v>8.8999999999999999E-3</v>
          </cell>
        </row>
        <row r="26">
          <cell r="Q26">
            <v>1.3899999999999999E-2</v>
          </cell>
          <cell r="R26">
            <v>1.21E-2</v>
          </cell>
          <cell r="S26">
            <v>1.17E-2</v>
          </cell>
          <cell r="T26">
            <v>1.11E-2</v>
          </cell>
          <cell r="U26">
            <v>1.3299999999999999E-2</v>
          </cell>
          <cell r="V26">
            <v>1.11E-2</v>
          </cell>
        </row>
        <row r="27">
          <cell r="Q27">
            <v>8.9599999999999999E-2</v>
          </cell>
          <cell r="R27">
            <v>8.6900000000000005E-2</v>
          </cell>
          <cell r="S27">
            <v>9.4E-2</v>
          </cell>
          <cell r="T27">
            <v>9.5100000000000004E-2</v>
          </cell>
          <cell r="U27">
            <v>0.1043</v>
          </cell>
          <cell r="V27">
            <v>6.2199999999999998E-2</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6.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694"/>
  <sheetViews>
    <sheetView tabSelected="1" showOutlineSymbols="0" showWhiteSpace="0" workbookViewId="0">
      <selection activeCell="D680" sqref="D680"/>
    </sheetView>
  </sheetViews>
  <sheetFormatPr defaultRowHeight="14.25" x14ac:dyDescent="0.2"/>
  <cols>
    <col min="1" max="2" width="10" bestFit="1" customWidth="1"/>
    <col min="3" max="3" width="15" bestFit="1" customWidth="1"/>
    <col min="4" max="4" width="69.625" customWidth="1"/>
    <col min="5" max="5" width="9.125" customWidth="1"/>
    <col min="6" max="6" width="10.75" customWidth="1"/>
    <col min="7" max="8" width="13" bestFit="1" customWidth="1"/>
    <col min="9" max="9" width="13.875" bestFit="1" customWidth="1"/>
    <col min="10" max="10" width="13.75" customWidth="1"/>
  </cols>
  <sheetData>
    <row r="1" spans="1:12" ht="18" customHeight="1" x14ac:dyDescent="0.25">
      <c r="B1" s="4"/>
      <c r="C1" s="171" t="s">
        <v>32</v>
      </c>
      <c r="D1" s="171"/>
      <c r="E1" s="177" t="s">
        <v>0</v>
      </c>
      <c r="F1" s="177"/>
      <c r="G1" s="172" t="s">
        <v>1</v>
      </c>
      <c r="H1" s="172"/>
      <c r="I1" s="172"/>
      <c r="J1" s="172"/>
    </row>
    <row r="2" spans="1:12" ht="15" customHeight="1" x14ac:dyDescent="0.2">
      <c r="A2" s="173"/>
      <c r="B2" s="173"/>
      <c r="C2" s="174" t="s">
        <v>320</v>
      </c>
      <c r="D2" s="174"/>
      <c r="E2" s="178">
        <v>0.23499999999999999</v>
      </c>
      <c r="F2" s="179"/>
      <c r="G2" s="175" t="s">
        <v>2</v>
      </c>
      <c r="H2" s="175"/>
      <c r="I2" s="175"/>
      <c r="J2" s="175"/>
    </row>
    <row r="3" spans="1:12" ht="20.25" customHeight="1" x14ac:dyDescent="0.25">
      <c r="A3" s="173"/>
      <c r="B3" s="173"/>
      <c r="C3" s="181"/>
      <c r="D3" s="181"/>
      <c r="E3" s="5"/>
      <c r="F3" s="5"/>
      <c r="G3" s="175"/>
      <c r="H3" s="175"/>
      <c r="I3" s="175"/>
      <c r="J3" s="175"/>
    </row>
    <row r="4" spans="1:12" ht="54.75" customHeight="1" thickBot="1" x14ac:dyDescent="0.25">
      <c r="A4" s="173"/>
      <c r="B4" s="173"/>
      <c r="C4" s="176" t="s">
        <v>411</v>
      </c>
      <c r="D4" s="176"/>
      <c r="E4" s="107" t="s">
        <v>147</v>
      </c>
      <c r="F4" s="180" t="s">
        <v>413</v>
      </c>
      <c r="G4" s="180"/>
      <c r="H4" s="180"/>
      <c r="I4" s="180"/>
      <c r="J4" s="180"/>
    </row>
    <row r="5" spans="1:12" s="6" customFormat="1" ht="23.25" customHeight="1" thickBot="1" x14ac:dyDescent="0.25">
      <c r="A5" s="169" t="s">
        <v>3</v>
      </c>
      <c r="B5" s="170"/>
      <c r="C5" s="170"/>
      <c r="D5" s="170"/>
      <c r="E5" s="170"/>
      <c r="F5" s="170"/>
      <c r="G5" s="170"/>
      <c r="H5" s="170"/>
      <c r="I5" s="170"/>
      <c r="J5" s="170"/>
    </row>
    <row r="6" spans="1:12" ht="30" x14ac:dyDescent="0.2">
      <c r="A6" s="135" t="s">
        <v>4</v>
      </c>
      <c r="B6" s="126" t="s">
        <v>5</v>
      </c>
      <c r="C6" s="135" t="s">
        <v>6</v>
      </c>
      <c r="D6" s="135" t="s">
        <v>7</v>
      </c>
      <c r="E6" s="127" t="s">
        <v>8</v>
      </c>
      <c r="F6" s="126" t="s">
        <v>9</v>
      </c>
      <c r="G6" s="126" t="s">
        <v>10</v>
      </c>
      <c r="H6" s="126" t="s">
        <v>11</v>
      </c>
      <c r="I6" s="126" t="s">
        <v>12</v>
      </c>
      <c r="J6" s="126" t="s">
        <v>13</v>
      </c>
    </row>
    <row r="7" spans="1:12" x14ac:dyDescent="0.2">
      <c r="A7" s="3" t="s">
        <v>14</v>
      </c>
      <c r="B7" s="3"/>
      <c r="C7" s="3"/>
      <c r="D7" s="3" t="s">
        <v>362</v>
      </c>
      <c r="E7" s="3"/>
      <c r="F7" s="2"/>
      <c r="G7" s="3"/>
      <c r="H7" s="3"/>
      <c r="I7" s="105">
        <v>58599.77</v>
      </c>
      <c r="J7" s="106">
        <v>2.2724656966563526E-2</v>
      </c>
      <c r="K7" s="129"/>
    </row>
    <row r="8" spans="1:12" ht="25.5" x14ac:dyDescent="0.2">
      <c r="A8" s="159" t="s">
        <v>15</v>
      </c>
      <c r="B8" s="120" t="s">
        <v>418</v>
      </c>
      <c r="C8" s="159" t="s">
        <v>19</v>
      </c>
      <c r="D8" s="159" t="s">
        <v>419</v>
      </c>
      <c r="E8" s="121" t="s">
        <v>20</v>
      </c>
      <c r="F8" s="120">
        <v>6</v>
      </c>
      <c r="G8" s="122">
        <v>464.69</v>
      </c>
      <c r="H8" s="122">
        <v>573.80999999999995</v>
      </c>
      <c r="I8" s="122">
        <v>3442.86</v>
      </c>
      <c r="J8" s="123">
        <v>1.3351214942294637E-3</v>
      </c>
    </row>
    <row r="9" spans="1:12" x14ac:dyDescent="0.2">
      <c r="A9" s="159" t="s">
        <v>219</v>
      </c>
      <c r="B9" s="120" t="s">
        <v>420</v>
      </c>
      <c r="C9" s="159" t="s">
        <v>19</v>
      </c>
      <c r="D9" s="159" t="s">
        <v>421</v>
      </c>
      <c r="E9" s="121" t="s">
        <v>20</v>
      </c>
      <c r="F9" s="120">
        <v>88</v>
      </c>
      <c r="G9" s="122">
        <v>89.75</v>
      </c>
      <c r="H9" s="122">
        <v>110.76</v>
      </c>
      <c r="I9" s="122">
        <v>9746.8799999999992</v>
      </c>
      <c r="J9" s="123">
        <v>3.7797845365990122E-3</v>
      </c>
      <c r="L9" s="129"/>
    </row>
    <row r="10" spans="1:12" ht="25.5" x14ac:dyDescent="0.2">
      <c r="A10" s="159" t="s">
        <v>198</v>
      </c>
      <c r="B10" s="120" t="s">
        <v>422</v>
      </c>
      <c r="C10" s="159" t="s">
        <v>19</v>
      </c>
      <c r="D10" s="159" t="s">
        <v>423</v>
      </c>
      <c r="E10" s="121" t="s">
        <v>23</v>
      </c>
      <c r="F10" s="120">
        <v>367.02</v>
      </c>
      <c r="G10" s="122">
        <v>86.61</v>
      </c>
      <c r="H10" s="122">
        <v>106.9</v>
      </c>
      <c r="I10" s="122">
        <v>39234.43</v>
      </c>
      <c r="J10" s="123">
        <v>1.5214888437764329E-2</v>
      </c>
    </row>
    <row r="11" spans="1:12" ht="25.5" x14ac:dyDescent="0.2">
      <c r="A11" s="159" t="s">
        <v>424</v>
      </c>
      <c r="B11" s="120" t="s">
        <v>425</v>
      </c>
      <c r="C11" s="159" t="s">
        <v>19</v>
      </c>
      <c r="D11" s="159" t="s">
        <v>426</v>
      </c>
      <c r="E11" s="121" t="s">
        <v>136</v>
      </c>
      <c r="F11" s="120">
        <v>1</v>
      </c>
      <c r="G11" s="122">
        <v>219.56</v>
      </c>
      <c r="H11" s="122">
        <v>271.02999999999997</v>
      </c>
      <c r="I11" s="122">
        <v>271.02999999999997</v>
      </c>
      <c r="J11" s="123">
        <v>1.0510388995806148E-4</v>
      </c>
    </row>
    <row r="12" spans="1:12" ht="38.25" x14ac:dyDescent="0.2">
      <c r="A12" s="159" t="s">
        <v>427</v>
      </c>
      <c r="B12" s="120" t="s">
        <v>428</v>
      </c>
      <c r="C12" s="159" t="s">
        <v>19</v>
      </c>
      <c r="D12" s="159" t="s">
        <v>429</v>
      </c>
      <c r="E12" s="121" t="s">
        <v>136</v>
      </c>
      <c r="F12" s="120">
        <v>1</v>
      </c>
      <c r="G12" s="122">
        <v>185.28</v>
      </c>
      <c r="H12" s="122">
        <v>228.82</v>
      </c>
      <c r="I12" s="122">
        <v>228.82</v>
      </c>
      <c r="J12" s="123">
        <v>8.8735092425944092E-5</v>
      </c>
    </row>
    <row r="13" spans="1:12" ht="38.25" x14ac:dyDescent="0.2">
      <c r="A13" s="159" t="s">
        <v>430</v>
      </c>
      <c r="B13" s="120" t="s">
        <v>431</v>
      </c>
      <c r="C13" s="159" t="s">
        <v>19</v>
      </c>
      <c r="D13" s="159" t="s">
        <v>432</v>
      </c>
      <c r="E13" s="121" t="s">
        <v>136</v>
      </c>
      <c r="F13" s="120">
        <v>1</v>
      </c>
      <c r="G13" s="122">
        <v>2035.21</v>
      </c>
      <c r="H13" s="122">
        <v>2512.06</v>
      </c>
      <c r="I13" s="122">
        <v>2512.06</v>
      </c>
      <c r="J13" s="123">
        <v>9.7416255694221271E-4</v>
      </c>
    </row>
    <row r="14" spans="1:12" ht="25.5" x14ac:dyDescent="0.2">
      <c r="A14" s="159" t="s">
        <v>433</v>
      </c>
      <c r="B14" s="120" t="s">
        <v>434</v>
      </c>
      <c r="C14" s="159" t="s">
        <v>19</v>
      </c>
      <c r="D14" s="159" t="s">
        <v>435</v>
      </c>
      <c r="E14" s="121" t="s">
        <v>136</v>
      </c>
      <c r="F14" s="120">
        <v>1</v>
      </c>
      <c r="G14" s="122">
        <v>2561.6999999999998</v>
      </c>
      <c r="H14" s="122">
        <v>3163.69</v>
      </c>
      <c r="I14" s="122">
        <v>3163.69</v>
      </c>
      <c r="J14" s="123">
        <v>1.2268609586445025E-3</v>
      </c>
    </row>
    <row r="15" spans="1:12" x14ac:dyDescent="0.2">
      <c r="A15" s="3" t="s">
        <v>17</v>
      </c>
      <c r="B15" s="3"/>
      <c r="C15" s="3"/>
      <c r="D15" s="3" t="s">
        <v>363</v>
      </c>
      <c r="E15" s="3"/>
      <c r="F15" s="2"/>
      <c r="G15" s="3"/>
      <c r="H15" s="3"/>
      <c r="I15" s="105">
        <v>85244.1</v>
      </c>
      <c r="J15" s="106">
        <v>3.3057176349385632E-2</v>
      </c>
    </row>
    <row r="16" spans="1:12" ht="25.5" x14ac:dyDescent="0.2">
      <c r="A16" s="159" t="s">
        <v>18</v>
      </c>
      <c r="B16" s="120" t="s">
        <v>436</v>
      </c>
      <c r="C16" s="159" t="s">
        <v>16</v>
      </c>
      <c r="D16" s="159" t="s">
        <v>437</v>
      </c>
      <c r="E16" s="121" t="s">
        <v>20</v>
      </c>
      <c r="F16" s="120">
        <v>6</v>
      </c>
      <c r="G16" s="122">
        <v>307.66000000000003</v>
      </c>
      <c r="H16" s="122">
        <v>379.79</v>
      </c>
      <c r="I16" s="122">
        <v>2278.7399999999998</v>
      </c>
      <c r="J16" s="123">
        <v>8.8368239015250351E-4</v>
      </c>
    </row>
    <row r="17" spans="1:10" ht="38.25" x14ac:dyDescent="0.2">
      <c r="A17" s="159" t="s">
        <v>148</v>
      </c>
      <c r="B17" s="120" t="s">
        <v>438</v>
      </c>
      <c r="C17" s="159" t="s">
        <v>16</v>
      </c>
      <c r="D17" s="159" t="s">
        <v>439</v>
      </c>
      <c r="E17" s="121" t="s">
        <v>20</v>
      </c>
      <c r="F17" s="120">
        <v>12</v>
      </c>
      <c r="G17" s="122">
        <v>515.92999999999995</v>
      </c>
      <c r="H17" s="122">
        <v>636.85</v>
      </c>
      <c r="I17" s="122">
        <v>7642.2</v>
      </c>
      <c r="J17" s="123">
        <v>2.9636016228369458E-3</v>
      </c>
    </row>
    <row r="18" spans="1:10" ht="38.25" x14ac:dyDescent="0.2">
      <c r="A18" s="159" t="s">
        <v>220</v>
      </c>
      <c r="B18" s="120" t="s">
        <v>440</v>
      </c>
      <c r="C18" s="159" t="s">
        <v>16</v>
      </c>
      <c r="D18" s="159" t="s">
        <v>441</v>
      </c>
      <c r="E18" s="121" t="s">
        <v>20</v>
      </c>
      <c r="F18" s="120">
        <v>24.2</v>
      </c>
      <c r="G18" s="122">
        <v>641.86</v>
      </c>
      <c r="H18" s="122">
        <v>792.26</v>
      </c>
      <c r="I18" s="122">
        <v>19172.689999999999</v>
      </c>
      <c r="J18" s="123">
        <v>7.4350599563148944E-3</v>
      </c>
    </row>
    <row r="19" spans="1:10" ht="38.25" x14ac:dyDescent="0.2">
      <c r="A19" s="159" t="s">
        <v>221</v>
      </c>
      <c r="B19" s="120" t="s">
        <v>293</v>
      </c>
      <c r="C19" s="159" t="s">
        <v>19</v>
      </c>
      <c r="D19" s="159" t="s">
        <v>294</v>
      </c>
      <c r="E19" s="121" t="s">
        <v>295</v>
      </c>
      <c r="F19" s="120">
        <v>10</v>
      </c>
      <c r="G19" s="122">
        <v>832.5</v>
      </c>
      <c r="H19" s="122">
        <v>1028.1300000000001</v>
      </c>
      <c r="I19" s="122">
        <v>10281.299999999999</v>
      </c>
      <c r="J19" s="123">
        <v>3.987029568039765E-3</v>
      </c>
    </row>
    <row r="20" spans="1:10" ht="25.5" x14ac:dyDescent="0.2">
      <c r="A20" s="159" t="s">
        <v>256</v>
      </c>
      <c r="B20" s="120" t="s">
        <v>442</v>
      </c>
      <c r="C20" s="159" t="s">
        <v>16</v>
      </c>
      <c r="D20" s="159" t="s">
        <v>443</v>
      </c>
      <c r="E20" s="121" t="s">
        <v>20</v>
      </c>
      <c r="F20" s="120">
        <v>10.9</v>
      </c>
      <c r="G20" s="122">
        <v>1009.65</v>
      </c>
      <c r="H20" s="122">
        <v>1246.48</v>
      </c>
      <c r="I20" s="122">
        <v>13586.63</v>
      </c>
      <c r="J20" s="123">
        <v>5.2688177117695342E-3</v>
      </c>
    </row>
    <row r="21" spans="1:10" ht="51" x14ac:dyDescent="0.2">
      <c r="A21" s="159" t="s">
        <v>444</v>
      </c>
      <c r="B21" s="120" t="s">
        <v>445</v>
      </c>
      <c r="C21" s="159" t="s">
        <v>19</v>
      </c>
      <c r="D21" s="159" t="s">
        <v>446</v>
      </c>
      <c r="E21" s="121" t="s">
        <v>447</v>
      </c>
      <c r="F21" s="120">
        <v>412.03</v>
      </c>
      <c r="G21" s="122">
        <v>36</v>
      </c>
      <c r="H21" s="122">
        <v>44.46</v>
      </c>
      <c r="I21" s="122">
        <v>18318.849999999999</v>
      </c>
      <c r="J21" s="123">
        <v>7.1039456685910588E-3</v>
      </c>
    </row>
    <row r="22" spans="1:10" ht="25.5" x14ac:dyDescent="0.2">
      <c r="A22" s="159" t="s">
        <v>448</v>
      </c>
      <c r="B22" s="120" t="s">
        <v>449</v>
      </c>
      <c r="C22" s="159" t="s">
        <v>19</v>
      </c>
      <c r="D22" s="159" t="s">
        <v>450</v>
      </c>
      <c r="E22" s="121" t="s">
        <v>23</v>
      </c>
      <c r="F22" s="120">
        <v>412.03</v>
      </c>
      <c r="G22" s="122">
        <v>27.47</v>
      </c>
      <c r="H22" s="122">
        <v>33.89</v>
      </c>
      <c r="I22" s="122">
        <v>13963.69</v>
      </c>
      <c r="J22" s="123">
        <v>5.415039431680934E-3</v>
      </c>
    </row>
    <row r="23" spans="1:10" x14ac:dyDescent="0.2">
      <c r="A23" s="3" t="s">
        <v>21</v>
      </c>
      <c r="B23" s="3"/>
      <c r="C23" s="3"/>
      <c r="D23" s="3" t="s">
        <v>364</v>
      </c>
      <c r="E23" s="3"/>
      <c r="F23" s="2"/>
      <c r="G23" s="3"/>
      <c r="H23" s="3"/>
      <c r="I23" s="105">
        <v>149183.57</v>
      </c>
      <c r="J23" s="106">
        <v>5.785253855599292E-2</v>
      </c>
    </row>
    <row r="24" spans="1:10" x14ac:dyDescent="0.2">
      <c r="A24" s="159" t="s">
        <v>22</v>
      </c>
      <c r="B24" s="120" t="s">
        <v>451</v>
      </c>
      <c r="C24" s="159" t="s">
        <v>19</v>
      </c>
      <c r="D24" s="159" t="s">
        <v>277</v>
      </c>
      <c r="E24" s="121" t="s">
        <v>295</v>
      </c>
      <c r="F24" s="120">
        <v>2.5</v>
      </c>
      <c r="G24" s="122">
        <v>20581.63</v>
      </c>
      <c r="H24" s="122">
        <v>25418.27</v>
      </c>
      <c r="I24" s="122">
        <v>63545.67</v>
      </c>
      <c r="J24" s="123">
        <v>2.4642648810062683E-2</v>
      </c>
    </row>
    <row r="25" spans="1:10" x14ac:dyDescent="0.2">
      <c r="A25" s="159" t="s">
        <v>152</v>
      </c>
      <c r="B25" s="120" t="s">
        <v>452</v>
      </c>
      <c r="C25" s="159" t="s">
        <v>19</v>
      </c>
      <c r="D25" s="159" t="s">
        <v>453</v>
      </c>
      <c r="E25" s="121" t="s">
        <v>295</v>
      </c>
      <c r="F25" s="120">
        <v>10</v>
      </c>
      <c r="G25" s="122">
        <v>6934.27</v>
      </c>
      <c r="H25" s="122">
        <v>8563.7900000000009</v>
      </c>
      <c r="I25" s="122">
        <v>85637.9</v>
      </c>
      <c r="J25" s="123">
        <v>3.3209889745930241E-2</v>
      </c>
    </row>
    <row r="26" spans="1:10" x14ac:dyDescent="0.2">
      <c r="A26" s="3" t="s">
        <v>138</v>
      </c>
      <c r="B26" s="3"/>
      <c r="C26" s="3"/>
      <c r="D26" s="3" t="s">
        <v>365</v>
      </c>
      <c r="E26" s="3"/>
      <c r="F26" s="2"/>
      <c r="G26" s="3"/>
      <c r="H26" s="3"/>
      <c r="I26" s="105">
        <v>55741.24</v>
      </c>
      <c r="J26" s="106">
        <v>2.1616135317440485E-2</v>
      </c>
    </row>
    <row r="27" spans="1:10" ht="25.5" x14ac:dyDescent="0.2">
      <c r="A27" s="159" t="s">
        <v>139</v>
      </c>
      <c r="B27" s="120" t="s">
        <v>454</v>
      </c>
      <c r="C27" s="159" t="s">
        <v>455</v>
      </c>
      <c r="D27" s="159" t="s">
        <v>456</v>
      </c>
      <c r="E27" s="121" t="s">
        <v>137</v>
      </c>
      <c r="F27" s="120">
        <v>268.77</v>
      </c>
      <c r="G27" s="122">
        <v>5.21</v>
      </c>
      <c r="H27" s="122">
        <v>6.44</v>
      </c>
      <c r="I27" s="122">
        <v>1730.87</v>
      </c>
      <c r="J27" s="123">
        <v>6.7122152533560819E-4</v>
      </c>
    </row>
    <row r="28" spans="1:10" x14ac:dyDescent="0.2">
      <c r="A28" s="159" t="s">
        <v>151</v>
      </c>
      <c r="B28" s="120" t="s">
        <v>457</v>
      </c>
      <c r="C28" s="159" t="s">
        <v>455</v>
      </c>
      <c r="D28" s="159" t="s">
        <v>458</v>
      </c>
      <c r="E28" s="121" t="s">
        <v>137</v>
      </c>
      <c r="F28" s="120">
        <v>296.95</v>
      </c>
      <c r="G28" s="122">
        <v>5.04</v>
      </c>
      <c r="H28" s="122">
        <v>6.43</v>
      </c>
      <c r="I28" s="122">
        <v>1909.38</v>
      </c>
      <c r="J28" s="123">
        <v>7.4044668637465749E-4</v>
      </c>
    </row>
    <row r="29" spans="1:10" ht="25.5" x14ac:dyDescent="0.2">
      <c r="A29" s="159" t="s">
        <v>222</v>
      </c>
      <c r="B29" s="120" t="s">
        <v>459</v>
      </c>
      <c r="C29" s="159" t="s">
        <v>16</v>
      </c>
      <c r="D29" s="159" t="s">
        <v>460</v>
      </c>
      <c r="E29" s="121" t="s">
        <v>137</v>
      </c>
      <c r="F29" s="120">
        <v>268.77</v>
      </c>
      <c r="G29" s="122">
        <v>1.28</v>
      </c>
      <c r="H29" s="122">
        <v>1.6</v>
      </c>
      <c r="I29" s="122">
        <v>430.03</v>
      </c>
      <c r="J29" s="123">
        <v>1.6676318414443118E-4</v>
      </c>
    </row>
    <row r="30" spans="1:10" ht="25.5" x14ac:dyDescent="0.2">
      <c r="A30" s="159" t="s">
        <v>257</v>
      </c>
      <c r="B30" s="120" t="s">
        <v>461</v>
      </c>
      <c r="C30" s="159" t="s">
        <v>455</v>
      </c>
      <c r="D30" s="159" t="s">
        <v>462</v>
      </c>
      <c r="E30" s="121" t="s">
        <v>463</v>
      </c>
      <c r="F30" s="120">
        <v>2015.78</v>
      </c>
      <c r="G30" s="122">
        <v>0.81</v>
      </c>
      <c r="H30" s="122">
        <v>0.99</v>
      </c>
      <c r="I30" s="122">
        <v>1995.62</v>
      </c>
      <c r="J30" s="123">
        <v>7.738900670704596E-4</v>
      </c>
    </row>
    <row r="31" spans="1:10" ht="25.5" x14ac:dyDescent="0.2">
      <c r="A31" s="159" t="s">
        <v>258</v>
      </c>
      <c r="B31" s="120" t="s">
        <v>464</v>
      </c>
      <c r="C31" s="159" t="s">
        <v>19</v>
      </c>
      <c r="D31" s="159" t="s">
        <v>465</v>
      </c>
      <c r="E31" s="121" t="s">
        <v>137</v>
      </c>
      <c r="F31" s="120">
        <v>408.4</v>
      </c>
      <c r="G31" s="122">
        <v>70</v>
      </c>
      <c r="H31" s="122">
        <v>80.5</v>
      </c>
      <c r="I31" s="122">
        <v>32876.199999999997</v>
      </c>
      <c r="J31" s="123">
        <v>1.2749203066225956E-2</v>
      </c>
    </row>
    <row r="32" spans="1:10" ht="25.5" x14ac:dyDescent="0.2">
      <c r="A32" s="159" t="s">
        <v>321</v>
      </c>
      <c r="B32" s="120" t="s">
        <v>461</v>
      </c>
      <c r="C32" s="159" t="s">
        <v>455</v>
      </c>
      <c r="D32" s="159" t="s">
        <v>466</v>
      </c>
      <c r="E32" s="121" t="s">
        <v>463</v>
      </c>
      <c r="F32" s="120">
        <v>16968.830000000002</v>
      </c>
      <c r="G32" s="122">
        <v>0.81</v>
      </c>
      <c r="H32" s="122">
        <v>0.99</v>
      </c>
      <c r="I32" s="122">
        <v>16799.14</v>
      </c>
      <c r="J32" s="123">
        <v>6.5146107882893736E-3</v>
      </c>
    </row>
    <row r="33" spans="1:10" x14ac:dyDescent="0.2">
      <c r="A33" s="3" t="s">
        <v>149</v>
      </c>
      <c r="B33" s="3"/>
      <c r="C33" s="3"/>
      <c r="D33" s="3" t="s">
        <v>366</v>
      </c>
      <c r="E33" s="3"/>
      <c r="F33" s="2"/>
      <c r="G33" s="3"/>
      <c r="H33" s="3"/>
      <c r="I33" s="105">
        <v>221662.46</v>
      </c>
      <c r="J33" s="106">
        <v>8.5959439190027687E-2</v>
      </c>
    </row>
    <row r="34" spans="1:10" x14ac:dyDescent="0.2">
      <c r="A34" s="3" t="s">
        <v>150</v>
      </c>
      <c r="B34" s="3"/>
      <c r="C34" s="3"/>
      <c r="D34" s="3" t="s">
        <v>467</v>
      </c>
      <c r="E34" s="3"/>
      <c r="F34" s="2"/>
      <c r="G34" s="3"/>
      <c r="H34" s="3"/>
      <c r="I34" s="105">
        <v>67126.58</v>
      </c>
      <c r="J34" s="106">
        <v>2.603130530782943E-2</v>
      </c>
    </row>
    <row r="35" spans="1:10" ht="38.25" x14ac:dyDescent="0.2">
      <c r="A35" s="159" t="s">
        <v>468</v>
      </c>
      <c r="B35" s="120" t="s">
        <v>469</v>
      </c>
      <c r="C35" s="159" t="s">
        <v>16</v>
      </c>
      <c r="D35" s="159" t="s">
        <v>470</v>
      </c>
      <c r="E35" s="121" t="s">
        <v>23</v>
      </c>
      <c r="F35" s="120">
        <v>285</v>
      </c>
      <c r="G35" s="122">
        <v>126.67</v>
      </c>
      <c r="H35" s="122">
        <v>156.41999999999999</v>
      </c>
      <c r="I35" s="122">
        <v>44579.7</v>
      </c>
      <c r="J35" s="123">
        <v>1.7287753692076128E-2</v>
      </c>
    </row>
    <row r="36" spans="1:10" ht="25.5" x14ac:dyDescent="0.2">
      <c r="A36" s="159" t="s">
        <v>471</v>
      </c>
      <c r="B36" s="120" t="s">
        <v>472</v>
      </c>
      <c r="C36" s="159" t="s">
        <v>19</v>
      </c>
      <c r="D36" s="159" t="s">
        <v>473</v>
      </c>
      <c r="E36" s="121" t="s">
        <v>158</v>
      </c>
      <c r="F36" s="120">
        <v>284.89</v>
      </c>
      <c r="G36" s="122">
        <v>15.04</v>
      </c>
      <c r="H36" s="122">
        <v>18.559999999999999</v>
      </c>
      <c r="I36" s="122">
        <v>5287.55</v>
      </c>
      <c r="J36" s="123">
        <v>2.0504817671392391E-3</v>
      </c>
    </row>
    <row r="37" spans="1:10" x14ac:dyDescent="0.2">
      <c r="A37" s="159" t="s">
        <v>474</v>
      </c>
      <c r="B37" s="120" t="s">
        <v>475</v>
      </c>
      <c r="C37" s="159" t="s">
        <v>19</v>
      </c>
      <c r="D37" s="159" t="s">
        <v>476</v>
      </c>
      <c r="E37" s="121" t="s">
        <v>158</v>
      </c>
      <c r="F37" s="120">
        <v>1055.07</v>
      </c>
      <c r="G37" s="122">
        <v>11.27</v>
      </c>
      <c r="H37" s="122">
        <v>13.9</v>
      </c>
      <c r="I37" s="122">
        <v>14665.47</v>
      </c>
      <c r="J37" s="123">
        <v>5.6871857176816294E-3</v>
      </c>
    </row>
    <row r="38" spans="1:10" ht="25.5" x14ac:dyDescent="0.2">
      <c r="A38" s="159" t="s">
        <v>477</v>
      </c>
      <c r="B38" s="120" t="s">
        <v>478</v>
      </c>
      <c r="C38" s="159" t="s">
        <v>19</v>
      </c>
      <c r="D38" s="159" t="s">
        <v>479</v>
      </c>
      <c r="E38" s="121" t="s">
        <v>137</v>
      </c>
      <c r="F38" s="120">
        <v>20.149999999999999</v>
      </c>
      <c r="G38" s="122">
        <v>53.64</v>
      </c>
      <c r="H38" s="122">
        <v>66.239999999999995</v>
      </c>
      <c r="I38" s="122">
        <v>1334.73</v>
      </c>
      <c r="J38" s="123">
        <v>5.1760069012184412E-4</v>
      </c>
    </row>
    <row r="39" spans="1:10" ht="25.5" x14ac:dyDescent="0.2">
      <c r="A39" s="159" t="s">
        <v>480</v>
      </c>
      <c r="B39" s="120" t="s">
        <v>481</v>
      </c>
      <c r="C39" s="159" t="s">
        <v>19</v>
      </c>
      <c r="D39" s="159" t="s">
        <v>482</v>
      </c>
      <c r="E39" s="121" t="s">
        <v>136</v>
      </c>
      <c r="F39" s="120">
        <v>57</v>
      </c>
      <c r="G39" s="122">
        <v>17.91</v>
      </c>
      <c r="H39" s="122">
        <v>22.09</v>
      </c>
      <c r="I39" s="122">
        <v>1259.1300000000001</v>
      </c>
      <c r="J39" s="123">
        <v>4.8828344081058904E-4</v>
      </c>
    </row>
    <row r="40" spans="1:10" x14ac:dyDescent="0.2">
      <c r="A40" s="3" t="s">
        <v>195</v>
      </c>
      <c r="B40" s="3"/>
      <c r="C40" s="3"/>
      <c r="D40" s="3" t="s">
        <v>483</v>
      </c>
      <c r="E40" s="3"/>
      <c r="F40" s="2"/>
      <c r="G40" s="3"/>
      <c r="H40" s="3"/>
      <c r="I40" s="105">
        <v>79858.990000000005</v>
      </c>
      <c r="J40" s="106">
        <v>3.0968861370039968E-2</v>
      </c>
    </row>
    <row r="41" spans="1:10" ht="38.25" x14ac:dyDescent="0.2">
      <c r="A41" s="159" t="s">
        <v>484</v>
      </c>
      <c r="B41" s="120" t="s">
        <v>485</v>
      </c>
      <c r="C41" s="159" t="s">
        <v>19</v>
      </c>
      <c r="D41" s="159" t="s">
        <v>486</v>
      </c>
      <c r="E41" s="121" t="s">
        <v>137</v>
      </c>
      <c r="F41" s="120">
        <v>203.8</v>
      </c>
      <c r="G41" s="122">
        <v>42.49</v>
      </c>
      <c r="H41" s="122">
        <v>52.45</v>
      </c>
      <c r="I41" s="122">
        <v>10689.31</v>
      </c>
      <c r="J41" s="123">
        <v>4.1452535216308381E-3</v>
      </c>
    </row>
    <row r="42" spans="1:10" ht="25.5" x14ac:dyDescent="0.2">
      <c r="A42" s="159" t="s">
        <v>487</v>
      </c>
      <c r="B42" s="120" t="s">
        <v>488</v>
      </c>
      <c r="C42" s="159" t="s">
        <v>19</v>
      </c>
      <c r="D42" s="159" t="s">
        <v>489</v>
      </c>
      <c r="E42" s="121" t="s">
        <v>20</v>
      </c>
      <c r="F42" s="120">
        <v>127.37</v>
      </c>
      <c r="G42" s="122">
        <v>44.14</v>
      </c>
      <c r="H42" s="122">
        <v>54.47</v>
      </c>
      <c r="I42" s="122">
        <v>6937.84</v>
      </c>
      <c r="J42" s="123">
        <v>2.6904548275343589E-3</v>
      </c>
    </row>
    <row r="43" spans="1:10" ht="25.5" x14ac:dyDescent="0.2">
      <c r="A43" s="159" t="s">
        <v>490</v>
      </c>
      <c r="B43" s="120" t="s">
        <v>491</v>
      </c>
      <c r="C43" s="159" t="s">
        <v>19</v>
      </c>
      <c r="D43" s="159" t="s">
        <v>492</v>
      </c>
      <c r="E43" s="121" t="s">
        <v>20</v>
      </c>
      <c r="F43" s="120">
        <v>100.3</v>
      </c>
      <c r="G43" s="122">
        <v>82.79</v>
      </c>
      <c r="H43" s="122">
        <v>102.16</v>
      </c>
      <c r="I43" s="122">
        <v>10246.64</v>
      </c>
      <c r="J43" s="123">
        <v>3.9735886174957422E-3</v>
      </c>
    </row>
    <row r="44" spans="1:10" x14ac:dyDescent="0.2">
      <c r="A44" s="159" t="s">
        <v>493</v>
      </c>
      <c r="B44" s="120" t="s">
        <v>494</v>
      </c>
      <c r="C44" s="159" t="s">
        <v>19</v>
      </c>
      <c r="D44" s="159" t="s">
        <v>495</v>
      </c>
      <c r="E44" s="121" t="s">
        <v>158</v>
      </c>
      <c r="F44" s="120">
        <v>129.19999999999999</v>
      </c>
      <c r="G44" s="122">
        <v>21.91</v>
      </c>
      <c r="H44" s="122">
        <v>27.04</v>
      </c>
      <c r="I44" s="122">
        <v>3493.56</v>
      </c>
      <c r="J44" s="123">
        <v>1.3547826653945514E-3</v>
      </c>
    </row>
    <row r="45" spans="1:10" x14ac:dyDescent="0.2">
      <c r="A45" s="159" t="s">
        <v>496</v>
      </c>
      <c r="B45" s="120" t="s">
        <v>497</v>
      </c>
      <c r="C45" s="159" t="s">
        <v>19</v>
      </c>
      <c r="D45" s="159" t="s">
        <v>498</v>
      </c>
      <c r="E45" s="121" t="s">
        <v>158</v>
      </c>
      <c r="F45" s="120">
        <v>1134</v>
      </c>
      <c r="G45" s="122">
        <v>19.47</v>
      </c>
      <c r="H45" s="122">
        <v>24.02</v>
      </c>
      <c r="I45" s="122">
        <v>27238.68</v>
      </c>
      <c r="J45" s="123">
        <v>1.0563004926845183E-2</v>
      </c>
    </row>
    <row r="46" spans="1:10" ht="25.5" x14ac:dyDescent="0.2">
      <c r="A46" s="159" t="s">
        <v>499</v>
      </c>
      <c r="B46" s="120" t="s">
        <v>500</v>
      </c>
      <c r="C46" s="159" t="s">
        <v>19</v>
      </c>
      <c r="D46" s="159" t="s">
        <v>501</v>
      </c>
      <c r="E46" s="121" t="s">
        <v>158</v>
      </c>
      <c r="F46" s="120">
        <v>9</v>
      </c>
      <c r="G46" s="122">
        <v>11.51</v>
      </c>
      <c r="H46" s="122">
        <v>14.2</v>
      </c>
      <c r="I46" s="122">
        <v>127.8</v>
      </c>
      <c r="J46" s="123">
        <v>4.9560111930931103E-5</v>
      </c>
    </row>
    <row r="47" spans="1:10" ht="25.5" x14ac:dyDescent="0.2">
      <c r="A47" s="159" t="s">
        <v>502</v>
      </c>
      <c r="B47" s="120" t="s">
        <v>503</v>
      </c>
      <c r="C47" s="159" t="s">
        <v>19</v>
      </c>
      <c r="D47" s="159" t="s">
        <v>504</v>
      </c>
      <c r="E47" s="121" t="s">
        <v>137</v>
      </c>
      <c r="F47" s="120">
        <v>17.38</v>
      </c>
      <c r="G47" s="122">
        <v>759.59</v>
      </c>
      <c r="H47" s="122">
        <v>938.05</v>
      </c>
      <c r="I47" s="122">
        <v>16303.3</v>
      </c>
      <c r="J47" s="123">
        <v>6.3223268610606348E-3</v>
      </c>
    </row>
    <row r="48" spans="1:10" ht="51" x14ac:dyDescent="0.2">
      <c r="A48" s="159" t="s">
        <v>505</v>
      </c>
      <c r="B48" s="120" t="s">
        <v>506</v>
      </c>
      <c r="C48" s="159" t="s">
        <v>19</v>
      </c>
      <c r="D48" s="159" t="s">
        <v>507</v>
      </c>
      <c r="E48" s="121" t="s">
        <v>137</v>
      </c>
      <c r="F48" s="120">
        <v>186.34</v>
      </c>
      <c r="G48" s="122">
        <v>19.88</v>
      </c>
      <c r="H48" s="122">
        <v>24.54</v>
      </c>
      <c r="I48" s="122">
        <v>4572.78</v>
      </c>
      <c r="J48" s="123">
        <v>1.7732980331418085E-3</v>
      </c>
    </row>
    <row r="49" spans="1:10" ht="38.25" x14ac:dyDescent="0.2">
      <c r="A49" s="159" t="s">
        <v>508</v>
      </c>
      <c r="B49" s="120" t="s">
        <v>509</v>
      </c>
      <c r="C49" s="159" t="s">
        <v>19</v>
      </c>
      <c r="D49" s="159" t="s">
        <v>510</v>
      </c>
      <c r="E49" s="121" t="s">
        <v>137</v>
      </c>
      <c r="F49" s="120">
        <v>21.83</v>
      </c>
      <c r="G49" s="122">
        <v>9.24</v>
      </c>
      <c r="H49" s="122">
        <v>11.41</v>
      </c>
      <c r="I49" s="122">
        <v>249.08</v>
      </c>
      <c r="J49" s="123">
        <v>9.6591805005917988E-5</v>
      </c>
    </row>
    <row r="50" spans="1:10" x14ac:dyDescent="0.2">
      <c r="A50" s="3" t="s">
        <v>203</v>
      </c>
      <c r="B50" s="3"/>
      <c r="C50" s="3"/>
      <c r="D50" s="3" t="s">
        <v>511</v>
      </c>
      <c r="E50" s="3"/>
      <c r="F50" s="2"/>
      <c r="G50" s="3"/>
      <c r="H50" s="3"/>
      <c r="I50" s="105">
        <v>17296.5</v>
      </c>
      <c r="J50" s="106">
        <v>6.7074841628587626E-3</v>
      </c>
    </row>
    <row r="51" spans="1:10" ht="38.25" x14ac:dyDescent="0.2">
      <c r="A51" s="159" t="s">
        <v>512</v>
      </c>
      <c r="B51" s="120" t="s">
        <v>513</v>
      </c>
      <c r="C51" s="159" t="s">
        <v>19</v>
      </c>
      <c r="D51" s="159" t="s">
        <v>514</v>
      </c>
      <c r="E51" s="121" t="s">
        <v>20</v>
      </c>
      <c r="F51" s="120">
        <v>46.5</v>
      </c>
      <c r="G51" s="122">
        <v>111.81</v>
      </c>
      <c r="H51" s="122">
        <v>137.94999999999999</v>
      </c>
      <c r="I51" s="122">
        <v>6414.67</v>
      </c>
      <c r="J51" s="123">
        <v>2.4875724820030191E-3</v>
      </c>
    </row>
    <row r="52" spans="1:10" ht="25.5" x14ac:dyDescent="0.2">
      <c r="A52" s="159" t="s">
        <v>515</v>
      </c>
      <c r="B52" s="120" t="s">
        <v>516</v>
      </c>
      <c r="C52" s="159" t="s">
        <v>19</v>
      </c>
      <c r="D52" s="159" t="s">
        <v>517</v>
      </c>
      <c r="E52" s="121" t="s">
        <v>158</v>
      </c>
      <c r="F52" s="120">
        <v>355.3</v>
      </c>
      <c r="G52" s="122">
        <v>11.68</v>
      </c>
      <c r="H52" s="122">
        <v>14.41</v>
      </c>
      <c r="I52" s="122">
        <v>5119.87</v>
      </c>
      <c r="J52" s="123">
        <v>1.985456418402318E-3</v>
      </c>
    </row>
    <row r="53" spans="1:10" ht="25.5" x14ac:dyDescent="0.2">
      <c r="A53" s="159" t="s">
        <v>518</v>
      </c>
      <c r="B53" s="120" t="s">
        <v>519</v>
      </c>
      <c r="C53" s="159" t="s">
        <v>19</v>
      </c>
      <c r="D53" s="159" t="s">
        <v>520</v>
      </c>
      <c r="E53" s="121" t="s">
        <v>158</v>
      </c>
      <c r="F53" s="120">
        <v>58.8</v>
      </c>
      <c r="G53" s="122">
        <v>9.76</v>
      </c>
      <c r="H53" s="122">
        <v>12.04</v>
      </c>
      <c r="I53" s="122">
        <v>707.95</v>
      </c>
      <c r="J53" s="123">
        <v>2.7453897685056865E-4</v>
      </c>
    </row>
    <row r="54" spans="1:10" ht="25.5" x14ac:dyDescent="0.2">
      <c r="A54" s="159" t="s">
        <v>521</v>
      </c>
      <c r="B54" s="120" t="s">
        <v>522</v>
      </c>
      <c r="C54" s="159" t="s">
        <v>19</v>
      </c>
      <c r="D54" s="159" t="s">
        <v>523</v>
      </c>
      <c r="E54" s="121" t="s">
        <v>158</v>
      </c>
      <c r="F54" s="120">
        <v>147.30000000000001</v>
      </c>
      <c r="G54" s="122">
        <v>15.25</v>
      </c>
      <c r="H54" s="122">
        <v>18.82</v>
      </c>
      <c r="I54" s="122">
        <v>2772.18</v>
      </c>
      <c r="J54" s="123">
        <v>1.0750356110539013E-3</v>
      </c>
    </row>
    <row r="55" spans="1:10" ht="25.5" x14ac:dyDescent="0.2">
      <c r="A55" s="159" t="s">
        <v>524</v>
      </c>
      <c r="B55" s="120" t="s">
        <v>525</v>
      </c>
      <c r="C55" s="159" t="s">
        <v>16</v>
      </c>
      <c r="D55" s="159" t="s">
        <v>526</v>
      </c>
      <c r="E55" s="121" t="s">
        <v>137</v>
      </c>
      <c r="F55" s="120">
        <v>2.64</v>
      </c>
      <c r="G55" s="122">
        <v>699.92</v>
      </c>
      <c r="H55" s="122">
        <v>864.33</v>
      </c>
      <c r="I55" s="122">
        <v>2281.83</v>
      </c>
      <c r="J55" s="123">
        <v>8.8488067454895554E-4</v>
      </c>
    </row>
    <row r="56" spans="1:10" x14ac:dyDescent="0.2">
      <c r="A56" s="3" t="s">
        <v>204</v>
      </c>
      <c r="B56" s="3"/>
      <c r="C56" s="3"/>
      <c r="D56" s="3" t="s">
        <v>527</v>
      </c>
      <c r="E56" s="3"/>
      <c r="F56" s="2"/>
      <c r="G56" s="3"/>
      <c r="H56" s="3"/>
      <c r="I56" s="105">
        <v>57380.39</v>
      </c>
      <c r="J56" s="106">
        <v>2.2251788349299528E-2</v>
      </c>
    </row>
    <row r="57" spans="1:10" ht="25.5" x14ac:dyDescent="0.2">
      <c r="A57" s="159" t="s">
        <v>528</v>
      </c>
      <c r="B57" s="120" t="s">
        <v>529</v>
      </c>
      <c r="C57" s="159" t="s">
        <v>19</v>
      </c>
      <c r="D57" s="159" t="s">
        <v>530</v>
      </c>
      <c r="E57" s="121" t="s">
        <v>137</v>
      </c>
      <c r="F57" s="120">
        <v>15.21</v>
      </c>
      <c r="G57" s="122">
        <v>115.51</v>
      </c>
      <c r="H57" s="122">
        <v>142.47</v>
      </c>
      <c r="I57" s="122">
        <v>2166.96</v>
      </c>
      <c r="J57" s="123">
        <v>8.4033474295657645E-4</v>
      </c>
    </row>
    <row r="58" spans="1:10" ht="25.5" x14ac:dyDescent="0.2">
      <c r="A58" s="159" t="s">
        <v>531</v>
      </c>
      <c r="B58" s="120" t="s">
        <v>532</v>
      </c>
      <c r="C58" s="159" t="s">
        <v>19</v>
      </c>
      <c r="D58" s="159" t="s">
        <v>533</v>
      </c>
      <c r="E58" s="121" t="s">
        <v>20</v>
      </c>
      <c r="F58" s="120">
        <v>212.29</v>
      </c>
      <c r="G58" s="122">
        <v>71.209999999999994</v>
      </c>
      <c r="H58" s="122">
        <v>87.87</v>
      </c>
      <c r="I58" s="122">
        <v>18653.919999999998</v>
      </c>
      <c r="J58" s="123">
        <v>7.2338839057170135E-3</v>
      </c>
    </row>
    <row r="59" spans="1:10" ht="25.5" x14ac:dyDescent="0.2">
      <c r="A59" s="159" t="s">
        <v>534</v>
      </c>
      <c r="B59" s="120" t="s">
        <v>535</v>
      </c>
      <c r="C59" s="159" t="s">
        <v>19</v>
      </c>
      <c r="D59" s="159" t="s">
        <v>536</v>
      </c>
      <c r="E59" s="121" t="s">
        <v>158</v>
      </c>
      <c r="F59" s="120">
        <v>221.9</v>
      </c>
      <c r="G59" s="122">
        <v>18.239999999999998</v>
      </c>
      <c r="H59" s="122">
        <v>22.51</v>
      </c>
      <c r="I59" s="122">
        <v>4994.96</v>
      </c>
      <c r="J59" s="123">
        <v>1.9370170320072272E-3</v>
      </c>
    </row>
    <row r="60" spans="1:10" ht="25.5" x14ac:dyDescent="0.2">
      <c r="A60" s="159" t="s">
        <v>537</v>
      </c>
      <c r="B60" s="120" t="s">
        <v>538</v>
      </c>
      <c r="C60" s="159" t="s">
        <v>19</v>
      </c>
      <c r="D60" s="159" t="s">
        <v>539</v>
      </c>
      <c r="E60" s="121" t="s">
        <v>158</v>
      </c>
      <c r="F60" s="120">
        <v>11.7</v>
      </c>
      <c r="G60" s="122">
        <v>16.690000000000001</v>
      </c>
      <c r="H60" s="122">
        <v>20.6</v>
      </c>
      <c r="I60" s="122">
        <v>241.02</v>
      </c>
      <c r="J60" s="123">
        <v>9.3466182923263033E-5</v>
      </c>
    </row>
    <row r="61" spans="1:10" ht="25.5" x14ac:dyDescent="0.2">
      <c r="A61" s="159" t="s">
        <v>540</v>
      </c>
      <c r="B61" s="120" t="s">
        <v>541</v>
      </c>
      <c r="C61" s="159" t="s">
        <v>19</v>
      </c>
      <c r="D61" s="159" t="s">
        <v>542</v>
      </c>
      <c r="E61" s="121" t="s">
        <v>158</v>
      </c>
      <c r="F61" s="120">
        <v>92.7</v>
      </c>
      <c r="G61" s="122">
        <v>15.32</v>
      </c>
      <c r="H61" s="122">
        <v>18.91</v>
      </c>
      <c r="I61" s="122">
        <v>1752.95</v>
      </c>
      <c r="J61" s="123">
        <v>6.7978402354714927E-4</v>
      </c>
    </row>
    <row r="62" spans="1:10" ht="25.5" x14ac:dyDescent="0.2">
      <c r="A62" s="159" t="s">
        <v>543</v>
      </c>
      <c r="B62" s="120" t="s">
        <v>544</v>
      </c>
      <c r="C62" s="159" t="s">
        <v>19</v>
      </c>
      <c r="D62" s="159" t="s">
        <v>545</v>
      </c>
      <c r="E62" s="121" t="s">
        <v>158</v>
      </c>
      <c r="F62" s="120">
        <v>335</v>
      </c>
      <c r="G62" s="122">
        <v>13.6</v>
      </c>
      <c r="H62" s="122">
        <v>16.78</v>
      </c>
      <c r="I62" s="122">
        <v>5621.3</v>
      </c>
      <c r="J62" s="123">
        <v>2.1799081157851566E-3</v>
      </c>
    </row>
    <row r="63" spans="1:10" ht="25.5" x14ac:dyDescent="0.2">
      <c r="A63" s="159" t="s">
        <v>546</v>
      </c>
      <c r="B63" s="120" t="s">
        <v>500</v>
      </c>
      <c r="C63" s="159" t="s">
        <v>19</v>
      </c>
      <c r="D63" s="159" t="s">
        <v>501</v>
      </c>
      <c r="E63" s="121" t="s">
        <v>158</v>
      </c>
      <c r="F63" s="120">
        <v>594.6</v>
      </c>
      <c r="G63" s="122">
        <v>11.51</v>
      </c>
      <c r="H63" s="122">
        <v>14.2</v>
      </c>
      <c r="I63" s="122">
        <v>8443.32</v>
      </c>
      <c r="J63" s="123">
        <v>3.2742713949035149E-3</v>
      </c>
    </row>
    <row r="64" spans="1:10" ht="25.5" x14ac:dyDescent="0.2">
      <c r="A64" s="159" t="s">
        <v>547</v>
      </c>
      <c r="B64" s="120" t="s">
        <v>503</v>
      </c>
      <c r="C64" s="159" t="s">
        <v>19</v>
      </c>
      <c r="D64" s="159" t="s">
        <v>504</v>
      </c>
      <c r="E64" s="121" t="s">
        <v>137</v>
      </c>
      <c r="F64" s="120">
        <v>16.53</v>
      </c>
      <c r="G64" s="122">
        <v>759.59</v>
      </c>
      <c r="H64" s="122">
        <v>938.05</v>
      </c>
      <c r="I64" s="122">
        <v>15505.96</v>
      </c>
      <c r="J64" s="123">
        <v>6.0131229514596282E-3</v>
      </c>
    </row>
    <row r="65" spans="1:10" x14ac:dyDescent="0.2">
      <c r="A65" s="3" t="s">
        <v>367</v>
      </c>
      <c r="B65" s="3"/>
      <c r="C65" s="3"/>
      <c r="D65" s="3" t="s">
        <v>368</v>
      </c>
      <c r="E65" s="3"/>
      <c r="F65" s="2"/>
      <c r="G65" s="3"/>
      <c r="H65" s="3"/>
      <c r="I65" s="105">
        <v>423008.37</v>
      </c>
      <c r="J65" s="106">
        <v>0.16404023603224349</v>
      </c>
    </row>
    <row r="66" spans="1:10" x14ac:dyDescent="0.2">
      <c r="A66" s="3" t="s">
        <v>548</v>
      </c>
      <c r="B66" s="3"/>
      <c r="C66" s="3"/>
      <c r="D66" s="3" t="s">
        <v>549</v>
      </c>
      <c r="E66" s="3"/>
      <c r="F66" s="2"/>
      <c r="G66" s="3"/>
      <c r="H66" s="3"/>
      <c r="I66" s="105">
        <v>103295.73</v>
      </c>
      <c r="J66" s="106">
        <v>4.0057495624313287E-2</v>
      </c>
    </row>
    <row r="67" spans="1:10" ht="38.25" x14ac:dyDescent="0.2">
      <c r="A67" s="159" t="s">
        <v>550</v>
      </c>
      <c r="B67" s="120" t="s">
        <v>551</v>
      </c>
      <c r="C67" s="159" t="s">
        <v>16</v>
      </c>
      <c r="D67" s="159" t="s">
        <v>552</v>
      </c>
      <c r="E67" s="121" t="s">
        <v>20</v>
      </c>
      <c r="F67" s="120">
        <v>341.94</v>
      </c>
      <c r="G67" s="122">
        <v>163.53</v>
      </c>
      <c r="H67" s="122">
        <v>201.91</v>
      </c>
      <c r="I67" s="122">
        <v>69041.100000000006</v>
      </c>
      <c r="J67" s="123">
        <v>2.6773745256921812E-2</v>
      </c>
    </row>
    <row r="68" spans="1:10" ht="25.5" x14ac:dyDescent="0.2">
      <c r="A68" s="159" t="s">
        <v>553</v>
      </c>
      <c r="B68" s="120" t="s">
        <v>554</v>
      </c>
      <c r="C68" s="159" t="s">
        <v>19</v>
      </c>
      <c r="D68" s="159" t="s">
        <v>555</v>
      </c>
      <c r="E68" s="121" t="s">
        <v>20</v>
      </c>
      <c r="F68" s="120">
        <v>1.1000000000000001</v>
      </c>
      <c r="G68" s="122">
        <v>361.48</v>
      </c>
      <c r="H68" s="122">
        <v>446.25</v>
      </c>
      <c r="I68" s="122">
        <v>490.87</v>
      </c>
      <c r="J68" s="123">
        <v>1.903565895425364E-4</v>
      </c>
    </row>
    <row r="69" spans="1:10" ht="25.5" x14ac:dyDescent="0.2">
      <c r="A69" s="159" t="s">
        <v>556</v>
      </c>
      <c r="B69" s="120" t="s">
        <v>557</v>
      </c>
      <c r="C69" s="159" t="s">
        <v>19</v>
      </c>
      <c r="D69" s="159" t="s">
        <v>558</v>
      </c>
      <c r="E69" s="121" t="s">
        <v>158</v>
      </c>
      <c r="F69" s="120">
        <v>449.4</v>
      </c>
      <c r="G69" s="122">
        <v>14.63</v>
      </c>
      <c r="H69" s="122">
        <v>18.05</v>
      </c>
      <c r="I69" s="122">
        <v>8111.67</v>
      </c>
      <c r="J69" s="123">
        <v>3.1456594142940213E-3</v>
      </c>
    </row>
    <row r="70" spans="1:10" ht="25.5" x14ac:dyDescent="0.2">
      <c r="A70" s="159" t="s">
        <v>559</v>
      </c>
      <c r="B70" s="120" t="s">
        <v>560</v>
      </c>
      <c r="C70" s="159" t="s">
        <v>19</v>
      </c>
      <c r="D70" s="159" t="s">
        <v>561</v>
      </c>
      <c r="E70" s="121" t="s">
        <v>158</v>
      </c>
      <c r="F70" s="120">
        <v>43.7</v>
      </c>
      <c r="G70" s="122">
        <v>13.55</v>
      </c>
      <c r="H70" s="122">
        <v>16.72</v>
      </c>
      <c r="I70" s="122">
        <v>730.66</v>
      </c>
      <c r="J70" s="123">
        <v>2.8334578547303693E-4</v>
      </c>
    </row>
    <row r="71" spans="1:10" ht="25.5" x14ac:dyDescent="0.2">
      <c r="A71" s="159" t="s">
        <v>562</v>
      </c>
      <c r="B71" s="120" t="s">
        <v>563</v>
      </c>
      <c r="C71" s="159" t="s">
        <v>19</v>
      </c>
      <c r="D71" s="159" t="s">
        <v>564</v>
      </c>
      <c r="E71" s="121" t="s">
        <v>158</v>
      </c>
      <c r="F71" s="120">
        <v>5.3</v>
      </c>
      <c r="G71" s="122">
        <v>11.15</v>
      </c>
      <c r="H71" s="122">
        <v>13.75</v>
      </c>
      <c r="I71" s="122">
        <v>72.87</v>
      </c>
      <c r="J71" s="123">
        <v>2.8258570863904145E-5</v>
      </c>
    </row>
    <row r="72" spans="1:10" ht="25.5" x14ac:dyDescent="0.2">
      <c r="A72" s="159" t="s">
        <v>565</v>
      </c>
      <c r="B72" s="120" t="s">
        <v>557</v>
      </c>
      <c r="C72" s="159" t="s">
        <v>19</v>
      </c>
      <c r="D72" s="159" t="s">
        <v>558</v>
      </c>
      <c r="E72" s="121" t="s">
        <v>158</v>
      </c>
      <c r="F72" s="120">
        <v>50.1</v>
      </c>
      <c r="G72" s="122">
        <v>14.63</v>
      </c>
      <c r="H72" s="122">
        <v>18.05</v>
      </c>
      <c r="I72" s="122">
        <v>904.3</v>
      </c>
      <c r="J72" s="123">
        <v>3.5068238825618935E-4</v>
      </c>
    </row>
    <row r="73" spans="1:10" ht="25.5" x14ac:dyDescent="0.2">
      <c r="A73" s="159" t="s">
        <v>566</v>
      </c>
      <c r="B73" s="120" t="s">
        <v>560</v>
      </c>
      <c r="C73" s="159" t="s">
        <v>19</v>
      </c>
      <c r="D73" s="159" t="s">
        <v>561</v>
      </c>
      <c r="E73" s="121" t="s">
        <v>158</v>
      </c>
      <c r="F73" s="120">
        <v>14.5</v>
      </c>
      <c r="G73" s="122">
        <v>13.55</v>
      </c>
      <c r="H73" s="122">
        <v>16.72</v>
      </c>
      <c r="I73" s="122">
        <v>242.44</v>
      </c>
      <c r="J73" s="123">
        <v>9.401685083360671E-5</v>
      </c>
    </row>
    <row r="74" spans="1:10" ht="25.5" x14ac:dyDescent="0.2">
      <c r="A74" s="159" t="s">
        <v>567</v>
      </c>
      <c r="B74" s="120" t="s">
        <v>568</v>
      </c>
      <c r="C74" s="159" t="s">
        <v>19</v>
      </c>
      <c r="D74" s="159" t="s">
        <v>569</v>
      </c>
      <c r="E74" s="121" t="s">
        <v>158</v>
      </c>
      <c r="F74" s="120">
        <v>137.4</v>
      </c>
      <c r="G74" s="122">
        <v>12.57</v>
      </c>
      <c r="H74" s="122">
        <v>15.51</v>
      </c>
      <c r="I74" s="122">
        <v>2131.0700000000002</v>
      </c>
      <c r="J74" s="123">
        <v>8.2641680541979147E-4</v>
      </c>
    </row>
    <row r="75" spans="1:10" ht="25.5" x14ac:dyDescent="0.2">
      <c r="A75" s="159" t="s">
        <v>570</v>
      </c>
      <c r="B75" s="120" t="s">
        <v>563</v>
      </c>
      <c r="C75" s="159" t="s">
        <v>19</v>
      </c>
      <c r="D75" s="159" t="s">
        <v>564</v>
      </c>
      <c r="E75" s="121" t="s">
        <v>158</v>
      </c>
      <c r="F75" s="120">
        <v>75.599999999999994</v>
      </c>
      <c r="G75" s="122">
        <v>11.15</v>
      </c>
      <c r="H75" s="122">
        <v>13.75</v>
      </c>
      <c r="I75" s="122">
        <v>1039.5</v>
      </c>
      <c r="J75" s="123">
        <v>4.0311217802975653E-4</v>
      </c>
    </row>
    <row r="76" spans="1:10" ht="25.5" x14ac:dyDescent="0.2">
      <c r="A76" s="159" t="s">
        <v>571</v>
      </c>
      <c r="B76" s="120" t="s">
        <v>572</v>
      </c>
      <c r="C76" s="159" t="s">
        <v>16</v>
      </c>
      <c r="D76" s="159" t="s">
        <v>573</v>
      </c>
      <c r="E76" s="121" t="s">
        <v>137</v>
      </c>
      <c r="F76" s="120">
        <v>21.4</v>
      </c>
      <c r="G76" s="122">
        <v>731.57</v>
      </c>
      <c r="H76" s="122">
        <v>903.38</v>
      </c>
      <c r="I76" s="122">
        <v>19332.330000000002</v>
      </c>
      <c r="J76" s="123">
        <v>7.4969674388552215E-3</v>
      </c>
    </row>
    <row r="77" spans="1:10" ht="25.5" x14ac:dyDescent="0.2">
      <c r="A77" s="159" t="s">
        <v>574</v>
      </c>
      <c r="B77" s="120" t="s">
        <v>568</v>
      </c>
      <c r="C77" s="159" t="s">
        <v>19</v>
      </c>
      <c r="D77" s="159" t="s">
        <v>569</v>
      </c>
      <c r="E77" s="121" t="s">
        <v>158</v>
      </c>
      <c r="F77" s="120">
        <v>77.3</v>
      </c>
      <c r="G77" s="122">
        <v>12.57</v>
      </c>
      <c r="H77" s="122">
        <v>15.51</v>
      </c>
      <c r="I77" s="122">
        <v>1198.92</v>
      </c>
      <c r="J77" s="123">
        <v>4.6493434582341094E-4</v>
      </c>
    </row>
    <row r="78" spans="1:10" x14ac:dyDescent="0.2">
      <c r="A78" s="3" t="s">
        <v>575</v>
      </c>
      <c r="B78" s="3"/>
      <c r="C78" s="3"/>
      <c r="D78" s="3" t="s">
        <v>576</v>
      </c>
      <c r="E78" s="3"/>
      <c r="F78" s="2"/>
      <c r="G78" s="3"/>
      <c r="H78" s="3"/>
      <c r="I78" s="105">
        <v>59090.13</v>
      </c>
      <c r="J78" s="106">
        <v>2.2914815781011504E-2</v>
      </c>
    </row>
    <row r="79" spans="1:10" ht="38.25" x14ac:dyDescent="0.2">
      <c r="A79" s="159" t="s">
        <v>577</v>
      </c>
      <c r="B79" s="120" t="s">
        <v>513</v>
      </c>
      <c r="C79" s="159" t="s">
        <v>19</v>
      </c>
      <c r="D79" s="159" t="s">
        <v>514</v>
      </c>
      <c r="E79" s="121" t="s">
        <v>20</v>
      </c>
      <c r="F79" s="120">
        <v>215.32</v>
      </c>
      <c r="G79" s="122">
        <v>111.81</v>
      </c>
      <c r="H79" s="122">
        <v>137.94999999999999</v>
      </c>
      <c r="I79" s="122">
        <v>29703.39</v>
      </c>
      <c r="J79" s="123">
        <v>1.1518805423537556E-2</v>
      </c>
    </row>
    <row r="80" spans="1:10" ht="25.5" x14ac:dyDescent="0.2">
      <c r="A80" s="159" t="s">
        <v>578</v>
      </c>
      <c r="B80" s="120" t="s">
        <v>522</v>
      </c>
      <c r="C80" s="159" t="s">
        <v>19</v>
      </c>
      <c r="D80" s="159" t="s">
        <v>523</v>
      </c>
      <c r="E80" s="121" t="s">
        <v>158</v>
      </c>
      <c r="F80" s="120">
        <v>358.6</v>
      </c>
      <c r="G80" s="122">
        <v>15.25</v>
      </c>
      <c r="H80" s="122">
        <v>18.82</v>
      </c>
      <c r="I80" s="122">
        <v>6748.85</v>
      </c>
      <c r="J80" s="123">
        <v>2.6171655821992518E-3</v>
      </c>
    </row>
    <row r="81" spans="1:10" ht="25.5" x14ac:dyDescent="0.2">
      <c r="A81" s="159" t="s">
        <v>579</v>
      </c>
      <c r="B81" s="120" t="s">
        <v>516</v>
      </c>
      <c r="C81" s="159" t="s">
        <v>19</v>
      </c>
      <c r="D81" s="159" t="s">
        <v>517</v>
      </c>
      <c r="E81" s="121" t="s">
        <v>158</v>
      </c>
      <c r="F81" s="120">
        <v>743.2</v>
      </c>
      <c r="G81" s="122">
        <v>11.68</v>
      </c>
      <c r="H81" s="122">
        <v>14.41</v>
      </c>
      <c r="I81" s="122">
        <v>10709.51</v>
      </c>
      <c r="J81" s="123">
        <v>4.153086966552629E-3</v>
      </c>
    </row>
    <row r="82" spans="1:10" ht="25.5" x14ac:dyDescent="0.2">
      <c r="A82" s="159" t="s">
        <v>580</v>
      </c>
      <c r="B82" s="120" t="s">
        <v>519</v>
      </c>
      <c r="C82" s="159" t="s">
        <v>19</v>
      </c>
      <c r="D82" s="159" t="s">
        <v>520</v>
      </c>
      <c r="E82" s="121" t="s">
        <v>158</v>
      </c>
      <c r="F82" s="120">
        <v>126.4</v>
      </c>
      <c r="G82" s="122">
        <v>9.76</v>
      </c>
      <c r="H82" s="122">
        <v>12.04</v>
      </c>
      <c r="I82" s="122">
        <v>1521.85</v>
      </c>
      <c r="J82" s="123">
        <v>5.9016476011023084E-4</v>
      </c>
    </row>
    <row r="83" spans="1:10" ht="25.5" x14ac:dyDescent="0.2">
      <c r="A83" s="159" t="s">
        <v>581</v>
      </c>
      <c r="B83" s="120" t="s">
        <v>525</v>
      </c>
      <c r="C83" s="159" t="s">
        <v>16</v>
      </c>
      <c r="D83" s="159" t="s">
        <v>526</v>
      </c>
      <c r="E83" s="121" t="s">
        <v>137</v>
      </c>
      <c r="F83" s="120">
        <v>12.04</v>
      </c>
      <c r="G83" s="122">
        <v>699.92</v>
      </c>
      <c r="H83" s="122">
        <v>864.33</v>
      </c>
      <c r="I83" s="122">
        <v>10406.530000000001</v>
      </c>
      <c r="J83" s="123">
        <v>4.0355930486118347E-3</v>
      </c>
    </row>
    <row r="84" spans="1:10" x14ac:dyDescent="0.2">
      <c r="A84" s="3" t="s">
        <v>582</v>
      </c>
      <c r="B84" s="3"/>
      <c r="C84" s="3"/>
      <c r="D84" s="3" t="s">
        <v>583</v>
      </c>
      <c r="E84" s="3"/>
      <c r="F84" s="2"/>
      <c r="G84" s="3"/>
      <c r="H84" s="3"/>
      <c r="I84" s="105">
        <v>109348.08</v>
      </c>
      <c r="J84" s="106">
        <v>4.2404562474431994E-2</v>
      </c>
    </row>
    <row r="85" spans="1:10" ht="38.25" x14ac:dyDescent="0.2">
      <c r="A85" s="159" t="s">
        <v>584</v>
      </c>
      <c r="B85" s="120" t="s">
        <v>585</v>
      </c>
      <c r="C85" s="159" t="s">
        <v>19</v>
      </c>
      <c r="D85" s="159" t="s">
        <v>586</v>
      </c>
      <c r="E85" s="121" t="s">
        <v>20</v>
      </c>
      <c r="F85" s="120">
        <v>236.69</v>
      </c>
      <c r="G85" s="122">
        <v>235.96</v>
      </c>
      <c r="H85" s="122">
        <v>291.29000000000002</v>
      </c>
      <c r="I85" s="122">
        <v>68945.429999999993</v>
      </c>
      <c r="J85" s="123">
        <v>2.6736644975948163E-2</v>
      </c>
    </row>
    <row r="86" spans="1:10" ht="25.5" x14ac:dyDescent="0.2">
      <c r="A86" s="159" t="s">
        <v>587</v>
      </c>
      <c r="B86" s="120" t="s">
        <v>522</v>
      </c>
      <c r="C86" s="159" t="s">
        <v>19</v>
      </c>
      <c r="D86" s="159" t="s">
        <v>523</v>
      </c>
      <c r="E86" s="121" t="s">
        <v>158</v>
      </c>
      <c r="F86" s="120">
        <v>199.8</v>
      </c>
      <c r="G86" s="122">
        <v>15.25</v>
      </c>
      <c r="H86" s="122">
        <v>18.82</v>
      </c>
      <c r="I86" s="122">
        <v>3760.23</v>
      </c>
      <c r="J86" s="123">
        <v>1.458195772191276E-3</v>
      </c>
    </row>
    <row r="87" spans="1:10" ht="25.5" x14ac:dyDescent="0.2">
      <c r="A87" s="159" t="s">
        <v>588</v>
      </c>
      <c r="B87" s="120" t="s">
        <v>589</v>
      </c>
      <c r="C87" s="159" t="s">
        <v>19</v>
      </c>
      <c r="D87" s="159" t="s">
        <v>590</v>
      </c>
      <c r="E87" s="121" t="s">
        <v>158</v>
      </c>
      <c r="F87" s="120">
        <v>153.69999999999999</v>
      </c>
      <c r="G87" s="122">
        <v>14.17</v>
      </c>
      <c r="H87" s="122">
        <v>17.48</v>
      </c>
      <c r="I87" s="122">
        <v>2686.67</v>
      </c>
      <c r="J87" s="123">
        <v>1.0418753201993324E-3</v>
      </c>
    </row>
    <row r="88" spans="1:10" ht="25.5" x14ac:dyDescent="0.2">
      <c r="A88" s="159" t="s">
        <v>591</v>
      </c>
      <c r="B88" s="120" t="s">
        <v>592</v>
      </c>
      <c r="C88" s="159" t="s">
        <v>19</v>
      </c>
      <c r="D88" s="159" t="s">
        <v>593</v>
      </c>
      <c r="E88" s="121" t="s">
        <v>158</v>
      </c>
      <c r="F88" s="120">
        <v>286.10000000000002</v>
      </c>
      <c r="G88" s="122">
        <v>13.14</v>
      </c>
      <c r="H88" s="122">
        <v>16.22</v>
      </c>
      <c r="I88" s="122">
        <v>4640.54</v>
      </c>
      <c r="J88" s="123">
        <v>1.7995749751170817E-3</v>
      </c>
    </row>
    <row r="89" spans="1:10" ht="25.5" x14ac:dyDescent="0.2">
      <c r="A89" s="159" t="s">
        <v>594</v>
      </c>
      <c r="B89" s="120" t="s">
        <v>516</v>
      </c>
      <c r="C89" s="159" t="s">
        <v>19</v>
      </c>
      <c r="D89" s="159" t="s">
        <v>517</v>
      </c>
      <c r="E89" s="121" t="s">
        <v>158</v>
      </c>
      <c r="F89" s="120">
        <v>415.7</v>
      </c>
      <c r="G89" s="122">
        <v>11.68</v>
      </c>
      <c r="H89" s="122">
        <v>14.41</v>
      </c>
      <c r="I89" s="122">
        <v>5990.23</v>
      </c>
      <c r="J89" s="123">
        <v>2.3229770680126874E-3</v>
      </c>
    </row>
    <row r="90" spans="1:10" ht="25.5" x14ac:dyDescent="0.2">
      <c r="A90" s="159" t="s">
        <v>595</v>
      </c>
      <c r="B90" s="120" t="s">
        <v>519</v>
      </c>
      <c r="C90" s="159" t="s">
        <v>19</v>
      </c>
      <c r="D90" s="159" t="s">
        <v>520</v>
      </c>
      <c r="E90" s="121" t="s">
        <v>158</v>
      </c>
      <c r="F90" s="120">
        <v>411.9</v>
      </c>
      <c r="G90" s="122">
        <v>9.76</v>
      </c>
      <c r="H90" s="122">
        <v>12.04</v>
      </c>
      <c r="I90" s="122">
        <v>4959.2700000000004</v>
      </c>
      <c r="J90" s="123">
        <v>1.9231766533310539E-3</v>
      </c>
    </row>
    <row r="91" spans="1:10" ht="25.5" x14ac:dyDescent="0.2">
      <c r="A91" s="159" t="s">
        <v>596</v>
      </c>
      <c r="B91" s="120" t="s">
        <v>572</v>
      </c>
      <c r="C91" s="159" t="s">
        <v>16</v>
      </c>
      <c r="D91" s="159" t="s">
        <v>573</v>
      </c>
      <c r="E91" s="121" t="s">
        <v>137</v>
      </c>
      <c r="F91" s="120">
        <v>20.329999999999998</v>
      </c>
      <c r="G91" s="122">
        <v>731.57</v>
      </c>
      <c r="H91" s="122">
        <v>903.38</v>
      </c>
      <c r="I91" s="122">
        <v>18365.71</v>
      </c>
      <c r="J91" s="123">
        <v>7.1221177096323996E-3</v>
      </c>
    </row>
    <row r="92" spans="1:10" x14ac:dyDescent="0.2">
      <c r="A92" s="3" t="s">
        <v>597</v>
      </c>
      <c r="B92" s="3"/>
      <c r="C92" s="3"/>
      <c r="D92" s="3" t="s">
        <v>598</v>
      </c>
      <c r="E92" s="3"/>
      <c r="F92" s="2"/>
      <c r="G92" s="3"/>
      <c r="H92" s="3"/>
      <c r="I92" s="105">
        <v>97443.44</v>
      </c>
      <c r="J92" s="106">
        <v>3.7788010902464551E-2</v>
      </c>
    </row>
    <row r="93" spans="1:10" ht="38.25" x14ac:dyDescent="0.2">
      <c r="A93" s="159" t="s">
        <v>599</v>
      </c>
      <c r="B93" s="120" t="s">
        <v>551</v>
      </c>
      <c r="C93" s="159" t="s">
        <v>16</v>
      </c>
      <c r="D93" s="159" t="s">
        <v>600</v>
      </c>
      <c r="E93" s="121" t="s">
        <v>20</v>
      </c>
      <c r="F93" s="120">
        <v>332.5</v>
      </c>
      <c r="G93" s="122">
        <v>163.53</v>
      </c>
      <c r="H93" s="122">
        <v>201.91</v>
      </c>
      <c r="I93" s="122">
        <v>67135.070000000007</v>
      </c>
      <c r="J93" s="123">
        <v>2.60345976814624E-2</v>
      </c>
    </row>
    <row r="94" spans="1:10" ht="25.5" x14ac:dyDescent="0.2">
      <c r="A94" s="159" t="s">
        <v>601</v>
      </c>
      <c r="B94" s="120" t="s">
        <v>557</v>
      </c>
      <c r="C94" s="159" t="s">
        <v>19</v>
      </c>
      <c r="D94" s="159" t="s">
        <v>558</v>
      </c>
      <c r="E94" s="121" t="s">
        <v>158</v>
      </c>
      <c r="F94" s="120">
        <v>426.9</v>
      </c>
      <c r="G94" s="122">
        <v>14.63</v>
      </c>
      <c r="H94" s="122">
        <v>18.05</v>
      </c>
      <c r="I94" s="122">
        <v>7705.54</v>
      </c>
      <c r="J94" s="123">
        <v>2.9881645139926984E-3</v>
      </c>
    </row>
    <row r="95" spans="1:10" ht="25.5" x14ac:dyDescent="0.2">
      <c r="A95" s="159" t="s">
        <v>602</v>
      </c>
      <c r="B95" s="120" t="s">
        <v>560</v>
      </c>
      <c r="C95" s="159" t="s">
        <v>19</v>
      </c>
      <c r="D95" s="159" t="s">
        <v>561</v>
      </c>
      <c r="E95" s="121" t="s">
        <v>158</v>
      </c>
      <c r="F95" s="120">
        <v>29.2</v>
      </c>
      <c r="G95" s="122">
        <v>13.55</v>
      </c>
      <c r="H95" s="122">
        <v>16.72</v>
      </c>
      <c r="I95" s="122">
        <v>488.22</v>
      </c>
      <c r="J95" s="123">
        <v>1.8932893463943022E-4</v>
      </c>
    </row>
    <row r="96" spans="1:10" ht="25.5" x14ac:dyDescent="0.2">
      <c r="A96" s="159" t="s">
        <v>603</v>
      </c>
      <c r="B96" s="120" t="s">
        <v>563</v>
      </c>
      <c r="C96" s="159" t="s">
        <v>19</v>
      </c>
      <c r="D96" s="159" t="s">
        <v>564</v>
      </c>
      <c r="E96" s="121" t="s">
        <v>158</v>
      </c>
      <c r="F96" s="120">
        <v>5.3</v>
      </c>
      <c r="G96" s="122">
        <v>11.15</v>
      </c>
      <c r="H96" s="122">
        <v>13.75</v>
      </c>
      <c r="I96" s="122">
        <v>72.87</v>
      </c>
      <c r="J96" s="123">
        <v>2.8258570863904145E-5</v>
      </c>
    </row>
    <row r="97" spans="1:10" ht="25.5" x14ac:dyDescent="0.2">
      <c r="A97" s="159" t="s">
        <v>604</v>
      </c>
      <c r="B97" s="120" t="s">
        <v>568</v>
      </c>
      <c r="C97" s="159" t="s">
        <v>19</v>
      </c>
      <c r="D97" s="159" t="s">
        <v>569</v>
      </c>
      <c r="E97" s="121" t="s">
        <v>158</v>
      </c>
      <c r="F97" s="120">
        <v>38.1</v>
      </c>
      <c r="G97" s="122">
        <v>12.57</v>
      </c>
      <c r="H97" s="122">
        <v>15.51</v>
      </c>
      <c r="I97" s="122">
        <v>590.92999999999995</v>
      </c>
      <c r="J97" s="123">
        <v>2.291592875066128E-4</v>
      </c>
    </row>
    <row r="98" spans="1:10" ht="25.5" x14ac:dyDescent="0.2">
      <c r="A98" s="159" t="s">
        <v>605</v>
      </c>
      <c r="B98" s="120" t="s">
        <v>572</v>
      </c>
      <c r="C98" s="159" t="s">
        <v>16</v>
      </c>
      <c r="D98" s="159" t="s">
        <v>573</v>
      </c>
      <c r="E98" s="121" t="s">
        <v>137</v>
      </c>
      <c r="F98" s="120">
        <v>20.77</v>
      </c>
      <c r="G98" s="122">
        <v>731.57</v>
      </c>
      <c r="H98" s="122">
        <v>903.38</v>
      </c>
      <c r="I98" s="122">
        <v>18763.2</v>
      </c>
      <c r="J98" s="123">
        <v>7.2762620671552938E-3</v>
      </c>
    </row>
    <row r="99" spans="1:10" ht="25.5" x14ac:dyDescent="0.2">
      <c r="A99" s="159" t="s">
        <v>606</v>
      </c>
      <c r="B99" s="120" t="s">
        <v>557</v>
      </c>
      <c r="C99" s="159" t="s">
        <v>19</v>
      </c>
      <c r="D99" s="159" t="s">
        <v>558</v>
      </c>
      <c r="E99" s="121" t="s">
        <v>158</v>
      </c>
      <c r="F99" s="120">
        <v>96.8</v>
      </c>
      <c r="G99" s="122">
        <v>14.63</v>
      </c>
      <c r="H99" s="122">
        <v>18.05</v>
      </c>
      <c r="I99" s="122">
        <v>1747.24</v>
      </c>
      <c r="J99" s="123">
        <v>6.775697180766828E-4</v>
      </c>
    </row>
    <row r="100" spans="1:10" ht="25.5" x14ac:dyDescent="0.2">
      <c r="A100" s="159" t="s">
        <v>607</v>
      </c>
      <c r="B100" s="120" t="s">
        <v>568</v>
      </c>
      <c r="C100" s="159" t="s">
        <v>19</v>
      </c>
      <c r="D100" s="159" t="s">
        <v>569</v>
      </c>
      <c r="E100" s="121" t="s">
        <v>158</v>
      </c>
      <c r="F100" s="120">
        <v>38.1</v>
      </c>
      <c r="G100" s="122">
        <v>12.57</v>
      </c>
      <c r="H100" s="122">
        <v>15.51</v>
      </c>
      <c r="I100" s="122">
        <v>590.92999999999995</v>
      </c>
      <c r="J100" s="123">
        <v>2.291592875066128E-4</v>
      </c>
    </row>
    <row r="101" spans="1:10" ht="25.5" x14ac:dyDescent="0.2">
      <c r="A101" s="159" t="s">
        <v>608</v>
      </c>
      <c r="B101" s="120" t="s">
        <v>560</v>
      </c>
      <c r="C101" s="159" t="s">
        <v>19</v>
      </c>
      <c r="D101" s="159" t="s">
        <v>561</v>
      </c>
      <c r="E101" s="121" t="s">
        <v>158</v>
      </c>
      <c r="F101" s="120">
        <v>20.9</v>
      </c>
      <c r="G101" s="122">
        <v>13.55</v>
      </c>
      <c r="H101" s="122">
        <v>16.72</v>
      </c>
      <c r="I101" s="122">
        <v>349.44</v>
      </c>
      <c r="J101" s="123">
        <v>1.355108412609121E-4</v>
      </c>
    </row>
    <row r="102" spans="1:10" x14ac:dyDescent="0.2">
      <c r="A102" s="3" t="s">
        <v>609</v>
      </c>
      <c r="B102" s="3"/>
      <c r="C102" s="3"/>
      <c r="D102" s="3" t="s">
        <v>610</v>
      </c>
      <c r="E102" s="3"/>
      <c r="F102" s="2"/>
      <c r="G102" s="3"/>
      <c r="H102" s="3"/>
      <c r="I102" s="105">
        <v>9784.98</v>
      </c>
      <c r="J102" s="106">
        <v>3.7945594995455576E-3</v>
      </c>
    </row>
    <row r="103" spans="1:10" ht="38.25" x14ac:dyDescent="0.2">
      <c r="A103" s="159" t="s">
        <v>611</v>
      </c>
      <c r="B103" s="120" t="s">
        <v>513</v>
      </c>
      <c r="C103" s="159" t="s">
        <v>19</v>
      </c>
      <c r="D103" s="159" t="s">
        <v>514</v>
      </c>
      <c r="E103" s="121" t="s">
        <v>20</v>
      </c>
      <c r="F103" s="120">
        <v>34.450000000000003</v>
      </c>
      <c r="G103" s="122">
        <v>111.81</v>
      </c>
      <c r="H103" s="122">
        <v>137.94999999999999</v>
      </c>
      <c r="I103" s="122">
        <v>4752.37</v>
      </c>
      <c r="J103" s="123">
        <v>1.8429420120281616E-3</v>
      </c>
    </row>
    <row r="104" spans="1:10" ht="25.5" x14ac:dyDescent="0.2">
      <c r="A104" s="159" t="s">
        <v>612</v>
      </c>
      <c r="B104" s="120" t="s">
        <v>522</v>
      </c>
      <c r="C104" s="159" t="s">
        <v>19</v>
      </c>
      <c r="D104" s="159" t="s">
        <v>523</v>
      </c>
      <c r="E104" s="121" t="s">
        <v>158</v>
      </c>
      <c r="F104" s="120">
        <v>56.6</v>
      </c>
      <c r="G104" s="122">
        <v>15.25</v>
      </c>
      <c r="H104" s="122">
        <v>18.82</v>
      </c>
      <c r="I104" s="122">
        <v>1065.21</v>
      </c>
      <c r="J104" s="123">
        <v>4.1308236956140155E-4</v>
      </c>
    </row>
    <row r="105" spans="1:10" ht="38.25" x14ac:dyDescent="0.2">
      <c r="A105" s="159" t="s">
        <v>613</v>
      </c>
      <c r="B105" s="120" t="s">
        <v>614</v>
      </c>
      <c r="C105" s="159" t="s">
        <v>19</v>
      </c>
      <c r="D105" s="159" t="s">
        <v>615</v>
      </c>
      <c r="E105" s="121" t="s">
        <v>158</v>
      </c>
      <c r="F105" s="120">
        <v>127.9</v>
      </c>
      <c r="G105" s="122">
        <v>13.72</v>
      </c>
      <c r="H105" s="122">
        <v>16.920000000000002</v>
      </c>
      <c r="I105" s="122">
        <v>2164.06</v>
      </c>
      <c r="J105" s="123">
        <v>8.3921013947770549E-4</v>
      </c>
    </row>
    <row r="106" spans="1:10" ht="25.5" x14ac:dyDescent="0.2">
      <c r="A106" s="159" t="s">
        <v>616</v>
      </c>
      <c r="B106" s="120" t="s">
        <v>519</v>
      </c>
      <c r="C106" s="159" t="s">
        <v>19</v>
      </c>
      <c r="D106" s="159" t="s">
        <v>520</v>
      </c>
      <c r="E106" s="121" t="s">
        <v>158</v>
      </c>
      <c r="F106" s="120">
        <v>14.1</v>
      </c>
      <c r="G106" s="122">
        <v>9.76</v>
      </c>
      <c r="H106" s="122">
        <v>12.04</v>
      </c>
      <c r="I106" s="122">
        <v>169.76</v>
      </c>
      <c r="J106" s="123">
        <v>6.5831960887283763E-5</v>
      </c>
    </row>
    <row r="107" spans="1:10" ht="25.5" x14ac:dyDescent="0.2">
      <c r="A107" s="159" t="s">
        <v>617</v>
      </c>
      <c r="B107" s="120" t="s">
        <v>525</v>
      </c>
      <c r="C107" s="159" t="s">
        <v>16</v>
      </c>
      <c r="D107" s="159" t="s">
        <v>526</v>
      </c>
      <c r="E107" s="121" t="s">
        <v>137</v>
      </c>
      <c r="F107" s="120">
        <v>1.89</v>
      </c>
      <c r="G107" s="122">
        <v>699.92</v>
      </c>
      <c r="H107" s="122">
        <v>864.33</v>
      </c>
      <c r="I107" s="122">
        <v>1633.58</v>
      </c>
      <c r="J107" s="123">
        <v>6.3349301759100499E-4</v>
      </c>
    </row>
    <row r="108" spans="1:10" x14ac:dyDescent="0.2">
      <c r="A108" s="3" t="s">
        <v>618</v>
      </c>
      <c r="B108" s="3"/>
      <c r="C108" s="3"/>
      <c r="D108" s="3" t="s">
        <v>619</v>
      </c>
      <c r="E108" s="3"/>
      <c r="F108" s="2"/>
      <c r="G108" s="3"/>
      <c r="H108" s="3"/>
      <c r="I108" s="105">
        <v>20895.29</v>
      </c>
      <c r="J108" s="106">
        <v>8.1030744227642056E-3</v>
      </c>
    </row>
    <row r="109" spans="1:10" ht="38.25" x14ac:dyDescent="0.2">
      <c r="A109" s="159" t="s">
        <v>620</v>
      </c>
      <c r="B109" s="120" t="s">
        <v>585</v>
      </c>
      <c r="C109" s="159" t="s">
        <v>19</v>
      </c>
      <c r="D109" s="159" t="s">
        <v>586</v>
      </c>
      <c r="E109" s="121" t="s">
        <v>20</v>
      </c>
      <c r="F109" s="120">
        <v>48.71</v>
      </c>
      <c r="G109" s="122">
        <v>235.96</v>
      </c>
      <c r="H109" s="122">
        <v>291.29000000000002</v>
      </c>
      <c r="I109" s="122">
        <v>14188.73</v>
      </c>
      <c r="J109" s="123">
        <v>5.5023086616413155E-3</v>
      </c>
    </row>
    <row r="110" spans="1:10" ht="25.5" x14ac:dyDescent="0.2">
      <c r="A110" s="159" t="s">
        <v>621</v>
      </c>
      <c r="B110" s="120" t="s">
        <v>522</v>
      </c>
      <c r="C110" s="159" t="s">
        <v>19</v>
      </c>
      <c r="D110" s="159" t="s">
        <v>523</v>
      </c>
      <c r="E110" s="121" t="s">
        <v>158</v>
      </c>
      <c r="F110" s="120">
        <v>78.400000000000006</v>
      </c>
      <c r="G110" s="122">
        <v>15.25</v>
      </c>
      <c r="H110" s="122">
        <v>18.82</v>
      </c>
      <c r="I110" s="122">
        <v>1475.48</v>
      </c>
      <c r="J110" s="123">
        <v>5.721827382773883E-4</v>
      </c>
    </row>
    <row r="111" spans="1:10" ht="25.5" x14ac:dyDescent="0.2">
      <c r="A111" s="159" t="s">
        <v>622</v>
      </c>
      <c r="B111" s="120" t="s">
        <v>592</v>
      </c>
      <c r="C111" s="159" t="s">
        <v>19</v>
      </c>
      <c r="D111" s="159" t="s">
        <v>593</v>
      </c>
      <c r="E111" s="121" t="s">
        <v>158</v>
      </c>
      <c r="F111" s="120">
        <v>82.5</v>
      </c>
      <c r="G111" s="122">
        <v>13.14</v>
      </c>
      <c r="H111" s="122">
        <v>16.22</v>
      </c>
      <c r="I111" s="122">
        <v>1338.15</v>
      </c>
      <c r="J111" s="123">
        <v>5.1892694663830557E-4</v>
      </c>
    </row>
    <row r="112" spans="1:10" ht="25.5" x14ac:dyDescent="0.2">
      <c r="A112" s="159" t="s">
        <v>623</v>
      </c>
      <c r="B112" s="120" t="s">
        <v>516</v>
      </c>
      <c r="C112" s="159" t="s">
        <v>19</v>
      </c>
      <c r="D112" s="159" t="s">
        <v>517</v>
      </c>
      <c r="E112" s="121" t="s">
        <v>158</v>
      </c>
      <c r="F112" s="120">
        <v>129.1</v>
      </c>
      <c r="G112" s="122">
        <v>11.68</v>
      </c>
      <c r="H112" s="122">
        <v>14.41</v>
      </c>
      <c r="I112" s="122">
        <v>1860.33</v>
      </c>
      <c r="J112" s="123">
        <v>7.2142537580961708E-4</v>
      </c>
    </row>
    <row r="113" spans="1:10" ht="25.5" x14ac:dyDescent="0.2">
      <c r="A113" s="159" t="s">
        <v>624</v>
      </c>
      <c r="B113" s="120" t="s">
        <v>572</v>
      </c>
      <c r="C113" s="159" t="s">
        <v>16</v>
      </c>
      <c r="D113" s="159" t="s">
        <v>573</v>
      </c>
      <c r="E113" s="121" t="s">
        <v>137</v>
      </c>
      <c r="F113" s="120">
        <v>2.25</v>
      </c>
      <c r="G113" s="122">
        <v>731.57</v>
      </c>
      <c r="H113" s="122">
        <v>903.38</v>
      </c>
      <c r="I113" s="122">
        <v>2032.6</v>
      </c>
      <c r="J113" s="123">
        <v>7.882307003975787E-4</v>
      </c>
    </row>
    <row r="114" spans="1:10" x14ac:dyDescent="0.2">
      <c r="A114" s="3" t="s">
        <v>625</v>
      </c>
      <c r="B114" s="3"/>
      <c r="C114" s="3"/>
      <c r="D114" s="3" t="s">
        <v>626</v>
      </c>
      <c r="E114" s="3"/>
      <c r="F114" s="2"/>
      <c r="G114" s="3"/>
      <c r="H114" s="3"/>
      <c r="I114" s="105">
        <v>9659.19</v>
      </c>
      <c r="J114" s="106">
        <v>3.7457788541637748E-3</v>
      </c>
    </row>
    <row r="115" spans="1:10" x14ac:dyDescent="0.2">
      <c r="A115" s="3" t="s">
        <v>627</v>
      </c>
      <c r="B115" s="3"/>
      <c r="C115" s="3"/>
      <c r="D115" s="3" t="s">
        <v>628</v>
      </c>
      <c r="E115" s="3"/>
      <c r="F115" s="2"/>
      <c r="G115" s="3"/>
      <c r="H115" s="3"/>
      <c r="I115" s="105">
        <v>6037.41</v>
      </c>
      <c r="J115" s="106">
        <v>2.3412732032310076E-3</v>
      </c>
    </row>
    <row r="116" spans="1:10" x14ac:dyDescent="0.2">
      <c r="A116" s="159" t="s">
        <v>629</v>
      </c>
      <c r="B116" s="120" t="s">
        <v>630</v>
      </c>
      <c r="C116" s="159" t="s">
        <v>19</v>
      </c>
      <c r="D116" s="159" t="s">
        <v>631</v>
      </c>
      <c r="E116" s="121" t="s">
        <v>23</v>
      </c>
      <c r="F116" s="120">
        <v>36.909999999999997</v>
      </c>
      <c r="G116" s="122">
        <v>82.54</v>
      </c>
      <c r="H116" s="122">
        <v>101.85</v>
      </c>
      <c r="I116" s="122">
        <v>3759.28</v>
      </c>
      <c r="J116" s="123">
        <v>1.4578273676033699E-3</v>
      </c>
    </row>
    <row r="117" spans="1:10" ht="25.5" x14ac:dyDescent="0.2">
      <c r="A117" s="159" t="s">
        <v>632</v>
      </c>
      <c r="B117" s="120" t="s">
        <v>633</v>
      </c>
      <c r="C117" s="159" t="s">
        <v>19</v>
      </c>
      <c r="D117" s="159" t="s">
        <v>634</v>
      </c>
      <c r="E117" s="121" t="s">
        <v>23</v>
      </c>
      <c r="F117" s="120">
        <v>29.64</v>
      </c>
      <c r="G117" s="122">
        <v>62.29</v>
      </c>
      <c r="H117" s="122">
        <v>76.86</v>
      </c>
      <c r="I117" s="122">
        <v>2278.13</v>
      </c>
      <c r="J117" s="123">
        <v>8.8344583562763757E-4</v>
      </c>
    </row>
    <row r="118" spans="1:10" x14ac:dyDescent="0.2">
      <c r="A118" s="3" t="s">
        <v>635</v>
      </c>
      <c r="B118" s="3"/>
      <c r="C118" s="3"/>
      <c r="D118" s="3" t="s">
        <v>636</v>
      </c>
      <c r="E118" s="3"/>
      <c r="F118" s="2"/>
      <c r="G118" s="3"/>
      <c r="H118" s="3"/>
      <c r="I118" s="105">
        <v>3621.78</v>
      </c>
      <c r="J118" s="106">
        <v>1.4045056509327672E-3</v>
      </c>
    </row>
    <row r="119" spans="1:10" x14ac:dyDescent="0.2">
      <c r="A119" s="159" t="s">
        <v>637</v>
      </c>
      <c r="B119" s="120" t="s">
        <v>630</v>
      </c>
      <c r="C119" s="159" t="s">
        <v>19</v>
      </c>
      <c r="D119" s="159" t="s">
        <v>631</v>
      </c>
      <c r="E119" s="121" t="s">
        <v>23</v>
      </c>
      <c r="F119" s="120">
        <v>35.56</v>
      </c>
      <c r="G119" s="122">
        <v>82.54</v>
      </c>
      <c r="H119" s="122">
        <v>101.85</v>
      </c>
      <c r="I119" s="122">
        <v>3621.78</v>
      </c>
      <c r="J119" s="123">
        <v>1.4045056509327672E-3</v>
      </c>
    </row>
    <row r="120" spans="1:10" x14ac:dyDescent="0.2">
      <c r="A120" s="3" t="s">
        <v>638</v>
      </c>
      <c r="B120" s="3"/>
      <c r="C120" s="3"/>
      <c r="D120" s="3" t="s">
        <v>639</v>
      </c>
      <c r="E120" s="3"/>
      <c r="F120" s="2"/>
      <c r="G120" s="3"/>
      <c r="H120" s="3"/>
      <c r="I120" s="105">
        <v>5135.41</v>
      </c>
      <c r="J120" s="106">
        <v>1.9914827418718536E-3</v>
      </c>
    </row>
    <row r="121" spans="1:10" ht="38.25" x14ac:dyDescent="0.2">
      <c r="A121" s="159" t="s">
        <v>640</v>
      </c>
      <c r="B121" s="120" t="s">
        <v>641</v>
      </c>
      <c r="C121" s="159" t="s">
        <v>19</v>
      </c>
      <c r="D121" s="159" t="s">
        <v>642</v>
      </c>
      <c r="E121" s="121" t="s">
        <v>20</v>
      </c>
      <c r="F121" s="120">
        <v>1.47</v>
      </c>
      <c r="G121" s="122">
        <v>174.81</v>
      </c>
      <c r="H121" s="122">
        <v>215.72</v>
      </c>
      <c r="I121" s="122">
        <v>317.10000000000002</v>
      </c>
      <c r="J121" s="123">
        <v>1.2296957349998633E-4</v>
      </c>
    </row>
    <row r="122" spans="1:10" ht="25.5" x14ac:dyDescent="0.2">
      <c r="A122" s="159" t="s">
        <v>643</v>
      </c>
      <c r="B122" s="120" t="s">
        <v>560</v>
      </c>
      <c r="C122" s="159" t="s">
        <v>19</v>
      </c>
      <c r="D122" s="159" t="s">
        <v>561</v>
      </c>
      <c r="E122" s="121" t="s">
        <v>158</v>
      </c>
      <c r="F122" s="120">
        <v>4.3</v>
      </c>
      <c r="G122" s="122">
        <v>13.55</v>
      </c>
      <c r="H122" s="122">
        <v>16.72</v>
      </c>
      <c r="I122" s="122">
        <v>71.89</v>
      </c>
      <c r="J122" s="123">
        <v>2.7878532446906392E-5</v>
      </c>
    </row>
    <row r="123" spans="1:10" ht="25.5" x14ac:dyDescent="0.2">
      <c r="A123" s="159" t="s">
        <v>644</v>
      </c>
      <c r="B123" s="120" t="s">
        <v>568</v>
      </c>
      <c r="C123" s="159" t="s">
        <v>19</v>
      </c>
      <c r="D123" s="159" t="s">
        <v>569</v>
      </c>
      <c r="E123" s="121" t="s">
        <v>158</v>
      </c>
      <c r="F123" s="120">
        <v>40.6</v>
      </c>
      <c r="G123" s="122">
        <v>12.57</v>
      </c>
      <c r="H123" s="122">
        <v>15.51</v>
      </c>
      <c r="I123" s="122">
        <v>629.70000000000005</v>
      </c>
      <c r="J123" s="123">
        <v>2.4419407263620747E-4</v>
      </c>
    </row>
    <row r="124" spans="1:10" ht="38.25" x14ac:dyDescent="0.2">
      <c r="A124" s="159" t="s">
        <v>645</v>
      </c>
      <c r="B124" s="120" t="s">
        <v>646</v>
      </c>
      <c r="C124" s="159" t="s">
        <v>16</v>
      </c>
      <c r="D124" s="159" t="s">
        <v>647</v>
      </c>
      <c r="E124" s="121" t="s">
        <v>137</v>
      </c>
      <c r="F124" s="120">
        <v>0.67</v>
      </c>
      <c r="G124" s="122">
        <v>708.94</v>
      </c>
      <c r="H124" s="122">
        <v>875.47</v>
      </c>
      <c r="I124" s="122">
        <v>586.55999999999995</v>
      </c>
      <c r="J124" s="123">
        <v>2.2746462640224529E-4</v>
      </c>
    </row>
    <row r="125" spans="1:10" ht="25.5" x14ac:dyDescent="0.2">
      <c r="A125" s="159" t="s">
        <v>648</v>
      </c>
      <c r="B125" s="120" t="s">
        <v>649</v>
      </c>
      <c r="C125" s="159" t="s">
        <v>19</v>
      </c>
      <c r="D125" s="159" t="s">
        <v>650</v>
      </c>
      <c r="E125" s="121" t="s">
        <v>20</v>
      </c>
      <c r="F125" s="120">
        <v>6.61</v>
      </c>
      <c r="G125" s="122">
        <v>104.04</v>
      </c>
      <c r="H125" s="122">
        <v>128.31</v>
      </c>
      <c r="I125" s="122">
        <v>848.12</v>
      </c>
      <c r="J125" s="123">
        <v>3.288961043103387E-4</v>
      </c>
    </row>
    <row r="126" spans="1:10" ht="38.25" x14ac:dyDescent="0.2">
      <c r="A126" s="159" t="s">
        <v>651</v>
      </c>
      <c r="B126" s="120" t="s">
        <v>652</v>
      </c>
      <c r="C126" s="159" t="s">
        <v>19</v>
      </c>
      <c r="D126" s="159" t="s">
        <v>653</v>
      </c>
      <c r="E126" s="121" t="s">
        <v>137</v>
      </c>
      <c r="F126" s="120">
        <v>0.2</v>
      </c>
      <c r="G126" s="122">
        <v>558.69000000000005</v>
      </c>
      <c r="H126" s="122">
        <v>689.37</v>
      </c>
      <c r="I126" s="122">
        <v>137.87</v>
      </c>
      <c r="J126" s="123">
        <v>5.3465200562734515E-5</v>
      </c>
    </row>
    <row r="127" spans="1:10" ht="25.5" x14ac:dyDescent="0.2">
      <c r="A127" s="159" t="s">
        <v>654</v>
      </c>
      <c r="B127" s="120" t="s">
        <v>655</v>
      </c>
      <c r="C127" s="159" t="s">
        <v>19</v>
      </c>
      <c r="D127" s="159" t="s">
        <v>656</v>
      </c>
      <c r="E127" s="121" t="s">
        <v>158</v>
      </c>
      <c r="F127" s="120">
        <v>10.87</v>
      </c>
      <c r="G127" s="122">
        <v>11.24</v>
      </c>
      <c r="H127" s="122">
        <v>13.87</v>
      </c>
      <c r="I127" s="122">
        <v>150.76</v>
      </c>
      <c r="J127" s="123">
        <v>5.8463869129164111E-5</v>
      </c>
    </row>
    <row r="128" spans="1:10" ht="25.5" x14ac:dyDescent="0.2">
      <c r="A128" s="159" t="s">
        <v>657</v>
      </c>
      <c r="B128" s="120" t="s">
        <v>554</v>
      </c>
      <c r="C128" s="159" t="s">
        <v>19</v>
      </c>
      <c r="D128" s="159" t="s">
        <v>555</v>
      </c>
      <c r="E128" s="121" t="s">
        <v>20</v>
      </c>
      <c r="F128" s="120">
        <v>3.88</v>
      </c>
      <c r="G128" s="122">
        <v>361.48</v>
      </c>
      <c r="H128" s="122">
        <v>446.25</v>
      </c>
      <c r="I128" s="122">
        <v>1731.45</v>
      </c>
      <c r="J128" s="123">
        <v>6.7144644603138231E-4</v>
      </c>
    </row>
    <row r="129" spans="1:10" ht="25.5" x14ac:dyDescent="0.2">
      <c r="A129" s="159" t="s">
        <v>658</v>
      </c>
      <c r="B129" s="120" t="s">
        <v>560</v>
      </c>
      <c r="C129" s="159" t="s">
        <v>19</v>
      </c>
      <c r="D129" s="159" t="s">
        <v>561</v>
      </c>
      <c r="E129" s="121" t="s">
        <v>158</v>
      </c>
      <c r="F129" s="120">
        <v>23.36</v>
      </c>
      <c r="G129" s="122">
        <v>13.55</v>
      </c>
      <c r="H129" s="122">
        <v>16.72</v>
      </c>
      <c r="I129" s="122">
        <v>390.57</v>
      </c>
      <c r="J129" s="123">
        <v>1.5146082094572583E-4</v>
      </c>
    </row>
    <row r="130" spans="1:10" ht="38.25" x14ac:dyDescent="0.2">
      <c r="A130" s="159" t="s">
        <v>659</v>
      </c>
      <c r="B130" s="120" t="s">
        <v>646</v>
      </c>
      <c r="C130" s="159" t="s">
        <v>16</v>
      </c>
      <c r="D130" s="159" t="s">
        <v>647</v>
      </c>
      <c r="E130" s="121" t="s">
        <v>137</v>
      </c>
      <c r="F130" s="120">
        <v>0.31</v>
      </c>
      <c r="G130" s="122">
        <v>708.94</v>
      </c>
      <c r="H130" s="122">
        <v>875.47</v>
      </c>
      <c r="I130" s="122">
        <v>271.39</v>
      </c>
      <c r="J130" s="123">
        <v>1.052434959071627E-4</v>
      </c>
    </row>
    <row r="131" spans="1:10" x14ac:dyDescent="0.2">
      <c r="A131" s="3" t="s">
        <v>660</v>
      </c>
      <c r="B131" s="3"/>
      <c r="C131" s="3"/>
      <c r="D131" s="3" t="s">
        <v>661</v>
      </c>
      <c r="E131" s="3"/>
      <c r="F131" s="2"/>
      <c r="G131" s="3"/>
      <c r="H131" s="3"/>
      <c r="I131" s="105">
        <v>640.78</v>
      </c>
      <c r="J131" s="106">
        <v>2.4849083351410043E-4</v>
      </c>
    </row>
    <row r="132" spans="1:10" ht="25.5" x14ac:dyDescent="0.2">
      <c r="A132" s="159" t="s">
        <v>662</v>
      </c>
      <c r="B132" s="120" t="s">
        <v>554</v>
      </c>
      <c r="C132" s="159" t="s">
        <v>19</v>
      </c>
      <c r="D132" s="159" t="s">
        <v>555</v>
      </c>
      <c r="E132" s="121" t="s">
        <v>20</v>
      </c>
      <c r="F132" s="120">
        <v>1.31</v>
      </c>
      <c r="G132" s="122">
        <v>361.48</v>
      </c>
      <c r="H132" s="122">
        <v>446.25</v>
      </c>
      <c r="I132" s="122">
        <v>584.58000000000004</v>
      </c>
      <c r="J132" s="123">
        <v>2.2669679368218863E-4</v>
      </c>
    </row>
    <row r="133" spans="1:10" s="131" customFormat="1" ht="25.5" x14ac:dyDescent="0.2">
      <c r="A133" s="159" t="s">
        <v>663</v>
      </c>
      <c r="B133" s="120" t="s">
        <v>664</v>
      </c>
      <c r="C133" s="159" t="s">
        <v>16</v>
      </c>
      <c r="D133" s="159" t="s">
        <v>665</v>
      </c>
      <c r="E133" s="121" t="s">
        <v>137</v>
      </c>
      <c r="F133" s="120">
        <v>6.7000000000000004E-2</v>
      </c>
      <c r="G133" s="122">
        <v>679.34</v>
      </c>
      <c r="H133" s="122">
        <v>838.91</v>
      </c>
      <c r="I133" s="122">
        <v>56.2</v>
      </c>
      <c r="J133" s="123">
        <v>2.1794039831911802E-5</v>
      </c>
    </row>
    <row r="134" spans="1:10" s="131" customFormat="1" x14ac:dyDescent="0.2">
      <c r="A134" s="3" t="s">
        <v>666</v>
      </c>
      <c r="B134" s="3"/>
      <c r="C134" s="3"/>
      <c r="D134" s="3" t="s">
        <v>667</v>
      </c>
      <c r="E134" s="3"/>
      <c r="F134" s="2"/>
      <c r="G134" s="3"/>
      <c r="H134" s="3"/>
      <c r="I134" s="105">
        <v>7715.34</v>
      </c>
      <c r="J134" s="106">
        <v>2.9919648981626759E-3</v>
      </c>
    </row>
    <row r="135" spans="1:10" s="131" customFormat="1" ht="38.25" x14ac:dyDescent="0.2">
      <c r="A135" s="159" t="s">
        <v>668</v>
      </c>
      <c r="B135" s="120" t="s">
        <v>469</v>
      </c>
      <c r="C135" s="159" t="s">
        <v>16</v>
      </c>
      <c r="D135" s="159" t="s">
        <v>470</v>
      </c>
      <c r="E135" s="121" t="s">
        <v>23</v>
      </c>
      <c r="F135" s="120">
        <v>10</v>
      </c>
      <c r="G135" s="122">
        <v>126.67</v>
      </c>
      <c r="H135" s="122">
        <v>156.41999999999999</v>
      </c>
      <c r="I135" s="122">
        <v>1564.2</v>
      </c>
      <c r="J135" s="123">
        <v>6.0658784884477649E-4</v>
      </c>
    </row>
    <row r="136" spans="1:10" s="131" customFormat="1" ht="25.5" x14ac:dyDescent="0.2">
      <c r="A136" s="159" t="s">
        <v>669</v>
      </c>
      <c r="B136" s="120" t="s">
        <v>472</v>
      </c>
      <c r="C136" s="159" t="s">
        <v>19</v>
      </c>
      <c r="D136" s="159" t="s">
        <v>473</v>
      </c>
      <c r="E136" s="121" t="s">
        <v>158</v>
      </c>
      <c r="F136" s="120">
        <v>10</v>
      </c>
      <c r="G136" s="122">
        <v>15.04</v>
      </c>
      <c r="H136" s="122">
        <v>18.559999999999999</v>
      </c>
      <c r="I136" s="122">
        <v>185.6</v>
      </c>
      <c r="J136" s="123">
        <v>7.1974622647737188E-5</v>
      </c>
    </row>
    <row r="137" spans="1:10" s="131" customFormat="1" x14ac:dyDescent="0.2">
      <c r="A137" s="159" t="s">
        <v>670</v>
      </c>
      <c r="B137" s="120" t="s">
        <v>475</v>
      </c>
      <c r="C137" s="159" t="s">
        <v>19</v>
      </c>
      <c r="D137" s="159" t="s">
        <v>476</v>
      </c>
      <c r="E137" s="121" t="s">
        <v>158</v>
      </c>
      <c r="F137" s="120">
        <v>37.020000000000003</v>
      </c>
      <c r="G137" s="122">
        <v>11.27</v>
      </c>
      <c r="H137" s="122">
        <v>13.9</v>
      </c>
      <c r="I137" s="122">
        <v>514.57000000000005</v>
      </c>
      <c r="J137" s="123">
        <v>1.99547314525033E-4</v>
      </c>
    </row>
    <row r="138" spans="1:10" s="131" customFormat="1" ht="25.5" x14ac:dyDescent="0.2">
      <c r="A138" s="159" t="s">
        <v>671</v>
      </c>
      <c r="B138" s="120" t="s">
        <v>478</v>
      </c>
      <c r="C138" s="159" t="s">
        <v>19</v>
      </c>
      <c r="D138" s="159" t="s">
        <v>479</v>
      </c>
      <c r="E138" s="121" t="s">
        <v>137</v>
      </c>
      <c r="F138" s="120">
        <v>0.71</v>
      </c>
      <c r="G138" s="122">
        <v>53.64</v>
      </c>
      <c r="H138" s="122">
        <v>66.239999999999995</v>
      </c>
      <c r="I138" s="122">
        <v>47.03</v>
      </c>
      <c r="J138" s="123">
        <v>1.8237966072861423E-5</v>
      </c>
    </row>
    <row r="139" spans="1:10" ht="25.5" x14ac:dyDescent="0.2">
      <c r="A139" s="159" t="s">
        <v>672</v>
      </c>
      <c r="B139" s="120" t="s">
        <v>481</v>
      </c>
      <c r="C139" s="159" t="s">
        <v>19</v>
      </c>
      <c r="D139" s="159" t="s">
        <v>482</v>
      </c>
      <c r="E139" s="121" t="s">
        <v>136</v>
      </c>
      <c r="F139" s="120">
        <v>2</v>
      </c>
      <c r="G139" s="122">
        <v>17.91</v>
      </c>
      <c r="H139" s="122">
        <v>22.09</v>
      </c>
      <c r="I139" s="122">
        <v>44.18</v>
      </c>
      <c r="J139" s="123">
        <v>1.7132752309143477E-5</v>
      </c>
    </row>
    <row r="140" spans="1:10" ht="25.5" x14ac:dyDescent="0.2">
      <c r="A140" s="159" t="s">
        <v>673</v>
      </c>
      <c r="B140" s="120" t="s">
        <v>674</v>
      </c>
      <c r="C140" s="159" t="s">
        <v>19</v>
      </c>
      <c r="D140" s="159" t="s">
        <v>675</v>
      </c>
      <c r="E140" s="121" t="s">
        <v>137</v>
      </c>
      <c r="F140" s="120">
        <v>1.36</v>
      </c>
      <c r="G140" s="122">
        <v>105.09</v>
      </c>
      <c r="H140" s="122">
        <v>129.62</v>
      </c>
      <c r="I140" s="122">
        <v>176.28</v>
      </c>
      <c r="J140" s="123">
        <v>6.8360379743227968E-5</v>
      </c>
    </row>
    <row r="141" spans="1:10" ht="25.5" x14ac:dyDescent="0.2">
      <c r="A141" s="159" t="s">
        <v>676</v>
      </c>
      <c r="B141" s="120" t="s">
        <v>677</v>
      </c>
      <c r="C141" s="159" t="s">
        <v>19</v>
      </c>
      <c r="D141" s="159" t="s">
        <v>678</v>
      </c>
      <c r="E141" s="121" t="s">
        <v>20</v>
      </c>
      <c r="F141" s="120">
        <v>3.63</v>
      </c>
      <c r="G141" s="122">
        <v>107.97</v>
      </c>
      <c r="H141" s="122">
        <v>133.22999999999999</v>
      </c>
      <c r="I141" s="122">
        <v>483.62</v>
      </c>
      <c r="J141" s="123">
        <v>1.8754508084535917E-4</v>
      </c>
    </row>
    <row r="142" spans="1:10" x14ac:dyDescent="0.2">
      <c r="A142" s="159" t="s">
        <v>679</v>
      </c>
      <c r="B142" s="120" t="s">
        <v>494</v>
      </c>
      <c r="C142" s="159" t="s">
        <v>19</v>
      </c>
      <c r="D142" s="159" t="s">
        <v>495</v>
      </c>
      <c r="E142" s="121" t="s">
        <v>158</v>
      </c>
      <c r="F142" s="120">
        <v>11.8</v>
      </c>
      <c r="G142" s="122">
        <v>21.91</v>
      </c>
      <c r="H142" s="122">
        <v>27.04</v>
      </c>
      <c r="I142" s="122">
        <v>319.07</v>
      </c>
      <c r="J142" s="123">
        <v>1.2373352827701242E-4</v>
      </c>
    </row>
    <row r="143" spans="1:10" x14ac:dyDescent="0.2">
      <c r="A143" s="159" t="s">
        <v>680</v>
      </c>
      <c r="B143" s="120" t="s">
        <v>681</v>
      </c>
      <c r="C143" s="159" t="s">
        <v>19</v>
      </c>
      <c r="D143" s="159" t="s">
        <v>682</v>
      </c>
      <c r="E143" s="121" t="s">
        <v>158</v>
      </c>
      <c r="F143" s="120">
        <v>4.0999999999999996</v>
      </c>
      <c r="G143" s="122">
        <v>17.34</v>
      </c>
      <c r="H143" s="122">
        <v>21.4</v>
      </c>
      <c r="I143" s="122">
        <v>87.74</v>
      </c>
      <c r="J143" s="123">
        <v>3.4025072150390412E-5</v>
      </c>
    </row>
    <row r="144" spans="1:10" ht="25.5" x14ac:dyDescent="0.2">
      <c r="A144" s="159" t="s">
        <v>683</v>
      </c>
      <c r="B144" s="120" t="s">
        <v>684</v>
      </c>
      <c r="C144" s="159" t="s">
        <v>19</v>
      </c>
      <c r="D144" s="159" t="s">
        <v>685</v>
      </c>
      <c r="E144" s="121" t="s">
        <v>137</v>
      </c>
      <c r="F144" s="120">
        <v>1.36</v>
      </c>
      <c r="G144" s="122">
        <v>789.85</v>
      </c>
      <c r="H144" s="122">
        <v>974.64</v>
      </c>
      <c r="I144" s="122">
        <v>1325.51</v>
      </c>
      <c r="J144" s="123">
        <v>5.1402522664764074E-4</v>
      </c>
    </row>
    <row r="145" spans="1:10" ht="38.25" x14ac:dyDescent="0.2">
      <c r="A145" s="159" t="s">
        <v>686</v>
      </c>
      <c r="B145" s="120" t="s">
        <v>687</v>
      </c>
      <c r="C145" s="159" t="s">
        <v>19</v>
      </c>
      <c r="D145" s="159" t="s">
        <v>688</v>
      </c>
      <c r="E145" s="121" t="s">
        <v>20</v>
      </c>
      <c r="F145" s="120">
        <v>8.14</v>
      </c>
      <c r="G145" s="122">
        <v>166.52</v>
      </c>
      <c r="H145" s="122">
        <v>205.46</v>
      </c>
      <c r="I145" s="122">
        <v>1672.44</v>
      </c>
      <c r="J145" s="123">
        <v>6.4856270420787494E-4</v>
      </c>
    </row>
    <row r="146" spans="1:10" ht="25.5" x14ac:dyDescent="0.2">
      <c r="A146" s="159" t="s">
        <v>689</v>
      </c>
      <c r="B146" s="120" t="s">
        <v>522</v>
      </c>
      <c r="C146" s="159" t="s">
        <v>19</v>
      </c>
      <c r="D146" s="159" t="s">
        <v>523</v>
      </c>
      <c r="E146" s="121" t="s">
        <v>158</v>
      </c>
      <c r="F146" s="120">
        <v>16.3</v>
      </c>
      <c r="G146" s="122">
        <v>15.25</v>
      </c>
      <c r="H146" s="122">
        <v>18.82</v>
      </c>
      <c r="I146" s="122">
        <v>306.76</v>
      </c>
      <c r="J146" s="123">
        <v>1.1895978040635701E-4</v>
      </c>
    </row>
    <row r="147" spans="1:10" ht="25.5" x14ac:dyDescent="0.2">
      <c r="A147" s="159" t="s">
        <v>690</v>
      </c>
      <c r="B147" s="120" t="s">
        <v>516</v>
      </c>
      <c r="C147" s="159" t="s">
        <v>19</v>
      </c>
      <c r="D147" s="159" t="s">
        <v>517</v>
      </c>
      <c r="E147" s="121" t="s">
        <v>158</v>
      </c>
      <c r="F147" s="120">
        <v>28.4</v>
      </c>
      <c r="G147" s="122">
        <v>11.68</v>
      </c>
      <c r="H147" s="122">
        <v>14.41</v>
      </c>
      <c r="I147" s="122">
        <v>409.24</v>
      </c>
      <c r="J147" s="123">
        <v>1.5870094058383603E-4</v>
      </c>
    </row>
    <row r="148" spans="1:10" ht="25.5" x14ac:dyDescent="0.2">
      <c r="A148" s="159" t="s">
        <v>691</v>
      </c>
      <c r="B148" s="120" t="s">
        <v>525</v>
      </c>
      <c r="C148" s="159" t="s">
        <v>16</v>
      </c>
      <c r="D148" s="159" t="s">
        <v>526</v>
      </c>
      <c r="E148" s="121" t="s">
        <v>137</v>
      </c>
      <c r="F148" s="120">
        <v>0.67</v>
      </c>
      <c r="G148" s="122">
        <v>699.92</v>
      </c>
      <c r="H148" s="122">
        <v>864.33</v>
      </c>
      <c r="I148" s="122">
        <v>579.1</v>
      </c>
      <c r="J148" s="123">
        <v>2.245716809014257E-4</v>
      </c>
    </row>
    <row r="149" spans="1:10" x14ac:dyDescent="0.2">
      <c r="A149" s="3" t="s">
        <v>159</v>
      </c>
      <c r="B149" s="3"/>
      <c r="C149" s="3"/>
      <c r="D149" s="3" t="s">
        <v>369</v>
      </c>
      <c r="E149" s="3"/>
      <c r="F149" s="2"/>
      <c r="G149" s="3"/>
      <c r="H149" s="3"/>
      <c r="I149" s="105">
        <v>338402.78</v>
      </c>
      <c r="J149" s="106">
        <v>0.13123067022330401</v>
      </c>
    </row>
    <row r="150" spans="1:10" x14ac:dyDescent="0.2">
      <c r="A150" s="3" t="s">
        <v>160</v>
      </c>
      <c r="B150" s="3"/>
      <c r="C150" s="3"/>
      <c r="D150" s="3" t="s">
        <v>692</v>
      </c>
      <c r="E150" s="3"/>
      <c r="F150" s="2"/>
      <c r="G150" s="3"/>
      <c r="H150" s="3"/>
      <c r="I150" s="105">
        <v>289872.51</v>
      </c>
      <c r="J150" s="106">
        <v>0.11241090799139238</v>
      </c>
    </row>
    <row r="151" spans="1:10" ht="38.25" x14ac:dyDescent="0.2">
      <c r="A151" s="159" t="s">
        <v>259</v>
      </c>
      <c r="B151" s="120" t="s">
        <v>693</v>
      </c>
      <c r="C151" s="159" t="s">
        <v>19</v>
      </c>
      <c r="D151" s="159" t="s">
        <v>694</v>
      </c>
      <c r="E151" s="121" t="s">
        <v>20</v>
      </c>
      <c r="F151" s="120">
        <v>954.62</v>
      </c>
      <c r="G151" s="122">
        <v>135.97999999999999</v>
      </c>
      <c r="H151" s="122">
        <v>167.78</v>
      </c>
      <c r="I151" s="122">
        <v>160166.14000000001</v>
      </c>
      <c r="J151" s="123">
        <v>6.2111516634938822E-2</v>
      </c>
    </row>
    <row r="152" spans="1:10" ht="38.25" x14ac:dyDescent="0.2">
      <c r="A152" s="159" t="s">
        <v>260</v>
      </c>
      <c r="B152" s="120" t="s">
        <v>695</v>
      </c>
      <c r="C152" s="159" t="s">
        <v>19</v>
      </c>
      <c r="D152" s="159" t="s">
        <v>696</v>
      </c>
      <c r="E152" s="121" t="s">
        <v>20</v>
      </c>
      <c r="F152" s="120">
        <v>1922.46</v>
      </c>
      <c r="G152" s="122">
        <v>9.11</v>
      </c>
      <c r="H152" s="122">
        <v>11.24</v>
      </c>
      <c r="I152" s="122">
        <v>21608.45</v>
      </c>
      <c r="J152" s="123">
        <v>8.3796338079337104E-3</v>
      </c>
    </row>
    <row r="153" spans="1:10" ht="38.25" x14ac:dyDescent="0.2">
      <c r="A153" s="159" t="s">
        <v>697</v>
      </c>
      <c r="B153" s="120" t="s">
        <v>698</v>
      </c>
      <c r="C153" s="159" t="s">
        <v>19</v>
      </c>
      <c r="D153" s="159" t="s">
        <v>699</v>
      </c>
      <c r="E153" s="121" t="s">
        <v>20</v>
      </c>
      <c r="F153" s="120">
        <v>1512.3</v>
      </c>
      <c r="G153" s="122">
        <v>39.619999999999997</v>
      </c>
      <c r="H153" s="122">
        <v>48.85</v>
      </c>
      <c r="I153" s="122">
        <v>73875.850000000006</v>
      </c>
      <c r="J153" s="123">
        <v>2.8648633763635967E-2</v>
      </c>
    </row>
    <row r="154" spans="1:10" ht="38.25" x14ac:dyDescent="0.2">
      <c r="A154" s="159" t="s">
        <v>700</v>
      </c>
      <c r="B154" s="120" t="s">
        <v>701</v>
      </c>
      <c r="C154" s="159" t="s">
        <v>19</v>
      </c>
      <c r="D154" s="159" t="s">
        <v>702</v>
      </c>
      <c r="E154" s="121" t="s">
        <v>20</v>
      </c>
      <c r="F154" s="120">
        <v>416.76</v>
      </c>
      <c r="G154" s="122">
        <v>26.65</v>
      </c>
      <c r="H154" s="122">
        <v>32.86</v>
      </c>
      <c r="I154" s="122">
        <v>13694.73</v>
      </c>
      <c r="J154" s="123">
        <v>5.3107382759302046E-3</v>
      </c>
    </row>
    <row r="155" spans="1:10" ht="25.5" x14ac:dyDescent="0.2">
      <c r="A155" s="159" t="s">
        <v>703</v>
      </c>
      <c r="B155" s="120" t="s">
        <v>704</v>
      </c>
      <c r="C155" s="159" t="s">
        <v>16</v>
      </c>
      <c r="D155" s="159" t="s">
        <v>705</v>
      </c>
      <c r="E155" s="121" t="s">
        <v>23</v>
      </c>
      <c r="F155" s="120">
        <v>1.98</v>
      </c>
      <c r="G155" s="122">
        <v>75.62</v>
      </c>
      <c r="H155" s="122">
        <v>93.29</v>
      </c>
      <c r="I155" s="122">
        <v>184.71</v>
      </c>
      <c r="J155" s="123">
        <v>7.1629485718014747E-5</v>
      </c>
    </row>
    <row r="156" spans="1:10" ht="38.25" x14ac:dyDescent="0.2">
      <c r="A156" s="159" t="s">
        <v>706</v>
      </c>
      <c r="B156" s="120" t="s">
        <v>707</v>
      </c>
      <c r="C156" s="159" t="s">
        <v>19</v>
      </c>
      <c r="D156" s="159" t="s">
        <v>708</v>
      </c>
      <c r="E156" s="121" t="s">
        <v>20</v>
      </c>
      <c r="F156" s="120">
        <v>136.84</v>
      </c>
      <c r="G156" s="122">
        <v>120.5</v>
      </c>
      <c r="H156" s="122">
        <v>148.66</v>
      </c>
      <c r="I156" s="122">
        <v>20342.63</v>
      </c>
      <c r="J156" s="123">
        <v>7.8887560232356567E-3</v>
      </c>
    </row>
    <row r="157" spans="1:10" x14ac:dyDescent="0.2">
      <c r="A157" s="3" t="s">
        <v>163</v>
      </c>
      <c r="B157" s="3"/>
      <c r="C157" s="3"/>
      <c r="D157" s="3" t="s">
        <v>709</v>
      </c>
      <c r="E157" s="3"/>
      <c r="F157" s="2"/>
      <c r="G157" s="3"/>
      <c r="H157" s="3"/>
      <c r="I157" s="105">
        <v>48530.27</v>
      </c>
      <c r="J157" s="106">
        <v>1.8819762231911643E-2</v>
      </c>
    </row>
    <row r="158" spans="1:10" ht="38.25" x14ac:dyDescent="0.2">
      <c r="A158" s="159" t="s">
        <v>261</v>
      </c>
      <c r="B158" s="120" t="s">
        <v>710</v>
      </c>
      <c r="C158" s="159" t="s">
        <v>19</v>
      </c>
      <c r="D158" s="159" t="s">
        <v>711</v>
      </c>
      <c r="E158" s="121" t="s">
        <v>20</v>
      </c>
      <c r="F158" s="120">
        <v>416.76</v>
      </c>
      <c r="G158" s="122">
        <v>66.650000000000006</v>
      </c>
      <c r="H158" s="122">
        <v>82.24</v>
      </c>
      <c r="I158" s="122">
        <v>34274.339999999997</v>
      </c>
      <c r="J158" s="123">
        <v>1.3291393793104766E-2</v>
      </c>
    </row>
    <row r="159" spans="1:10" ht="38.25" x14ac:dyDescent="0.2">
      <c r="A159" s="159" t="s">
        <v>262</v>
      </c>
      <c r="B159" s="120" t="s">
        <v>712</v>
      </c>
      <c r="C159" s="159" t="s">
        <v>16</v>
      </c>
      <c r="D159" s="159" t="s">
        <v>713</v>
      </c>
      <c r="E159" s="121" t="s">
        <v>23</v>
      </c>
      <c r="F159" s="120">
        <v>37</v>
      </c>
      <c r="G159" s="122">
        <v>301.3</v>
      </c>
      <c r="H159" s="122">
        <v>372.05</v>
      </c>
      <c r="I159" s="122">
        <v>13765.85</v>
      </c>
      <c r="J159" s="123">
        <v>5.3383182067637553E-3</v>
      </c>
    </row>
    <row r="160" spans="1:10" ht="25.5" x14ac:dyDescent="0.2">
      <c r="A160" s="159" t="s">
        <v>263</v>
      </c>
      <c r="B160" s="120" t="s">
        <v>714</v>
      </c>
      <c r="C160" s="159" t="s">
        <v>16</v>
      </c>
      <c r="D160" s="159" t="s">
        <v>715</v>
      </c>
      <c r="E160" s="121" t="s">
        <v>716</v>
      </c>
      <c r="F160" s="120">
        <v>12</v>
      </c>
      <c r="G160" s="122">
        <v>33.1</v>
      </c>
      <c r="H160" s="122">
        <v>40.840000000000003</v>
      </c>
      <c r="I160" s="122">
        <v>490.08</v>
      </c>
      <c r="J160" s="123">
        <v>1.9005023204311984E-4</v>
      </c>
    </row>
    <row r="161" spans="1:10" x14ac:dyDescent="0.2">
      <c r="A161" s="3" t="s">
        <v>165</v>
      </c>
      <c r="B161" s="3"/>
      <c r="C161" s="3"/>
      <c r="D161" s="3" t="s">
        <v>370</v>
      </c>
      <c r="E161" s="3"/>
      <c r="F161" s="2"/>
      <c r="G161" s="3"/>
      <c r="H161" s="3"/>
      <c r="I161" s="105">
        <v>70631.27</v>
      </c>
      <c r="J161" s="106">
        <v>2.739040412381703E-2</v>
      </c>
    </row>
    <row r="162" spans="1:10" x14ac:dyDescent="0.2">
      <c r="A162" s="3" t="s">
        <v>166</v>
      </c>
      <c r="B162" s="3"/>
      <c r="C162" s="3"/>
      <c r="D162" s="3" t="s">
        <v>717</v>
      </c>
      <c r="E162" s="3"/>
      <c r="F162" s="2"/>
      <c r="G162" s="3"/>
      <c r="H162" s="3"/>
      <c r="I162" s="105">
        <v>29264.36</v>
      </c>
      <c r="J162" s="106">
        <v>1.1348552090665594E-2</v>
      </c>
    </row>
    <row r="163" spans="1:10" ht="38.25" x14ac:dyDescent="0.2">
      <c r="A163" s="159" t="s">
        <v>718</v>
      </c>
      <c r="B163" s="120" t="s">
        <v>719</v>
      </c>
      <c r="C163" s="159" t="s">
        <v>19</v>
      </c>
      <c r="D163" s="159" t="s">
        <v>720</v>
      </c>
      <c r="E163" s="121" t="s">
        <v>20</v>
      </c>
      <c r="F163" s="120">
        <v>221.03</v>
      </c>
      <c r="G163" s="122">
        <v>62.99</v>
      </c>
      <c r="H163" s="122">
        <v>77.77</v>
      </c>
      <c r="I163" s="122">
        <v>17189.5</v>
      </c>
      <c r="J163" s="123">
        <v>6.6659901724314572E-3</v>
      </c>
    </row>
    <row r="164" spans="1:10" ht="38.25" x14ac:dyDescent="0.2">
      <c r="A164" s="159" t="s">
        <v>721</v>
      </c>
      <c r="B164" s="120" t="s">
        <v>722</v>
      </c>
      <c r="C164" s="159" t="s">
        <v>19</v>
      </c>
      <c r="D164" s="159" t="s">
        <v>723</v>
      </c>
      <c r="E164" s="121" t="s">
        <v>20</v>
      </c>
      <c r="F164" s="120">
        <v>221.03</v>
      </c>
      <c r="G164" s="122">
        <v>44.24</v>
      </c>
      <c r="H164" s="122">
        <v>54.63</v>
      </c>
      <c r="I164" s="122">
        <v>12074.86</v>
      </c>
      <c r="J164" s="123">
        <v>4.6825619182341372E-3</v>
      </c>
    </row>
    <row r="165" spans="1:10" x14ac:dyDescent="0.2">
      <c r="A165" s="3" t="s">
        <v>724</v>
      </c>
      <c r="B165" s="3"/>
      <c r="C165" s="3"/>
      <c r="D165" s="3" t="s">
        <v>725</v>
      </c>
      <c r="E165" s="3"/>
      <c r="F165" s="2"/>
      <c r="G165" s="3"/>
      <c r="H165" s="3"/>
      <c r="I165" s="105">
        <v>24700.1</v>
      </c>
      <c r="J165" s="106">
        <v>9.5785580649858475E-3</v>
      </c>
    </row>
    <row r="166" spans="1:10" ht="38.25" x14ac:dyDescent="0.2">
      <c r="A166" s="159" t="s">
        <v>726</v>
      </c>
      <c r="B166" s="120" t="s">
        <v>727</v>
      </c>
      <c r="C166" s="159" t="s">
        <v>16</v>
      </c>
      <c r="D166" s="159" t="s">
        <v>728</v>
      </c>
      <c r="E166" s="121" t="s">
        <v>20</v>
      </c>
      <c r="F166" s="120">
        <v>221.03</v>
      </c>
      <c r="G166" s="122">
        <v>90.51</v>
      </c>
      <c r="H166" s="122">
        <v>111.75</v>
      </c>
      <c r="I166" s="122">
        <v>24700.1</v>
      </c>
      <c r="J166" s="123">
        <v>9.5785580649858475E-3</v>
      </c>
    </row>
    <row r="167" spans="1:10" x14ac:dyDescent="0.2">
      <c r="A167" s="3" t="s">
        <v>729</v>
      </c>
      <c r="B167" s="3"/>
      <c r="C167" s="3"/>
      <c r="D167" s="3" t="s">
        <v>730</v>
      </c>
      <c r="E167" s="3"/>
      <c r="F167" s="2"/>
      <c r="G167" s="3"/>
      <c r="H167" s="3"/>
      <c r="I167" s="105">
        <v>16666.810000000001</v>
      </c>
      <c r="J167" s="106">
        <v>6.4632939681655852E-3</v>
      </c>
    </row>
    <row r="168" spans="1:10" ht="25.5" x14ac:dyDescent="0.2">
      <c r="A168" s="159" t="s">
        <v>731</v>
      </c>
      <c r="B168" s="120" t="s">
        <v>732</v>
      </c>
      <c r="C168" s="159" t="s">
        <v>19</v>
      </c>
      <c r="D168" s="159" t="s">
        <v>733</v>
      </c>
      <c r="E168" s="121" t="s">
        <v>23</v>
      </c>
      <c r="F168" s="120">
        <v>23.3</v>
      </c>
      <c r="G168" s="122">
        <v>163.11000000000001</v>
      </c>
      <c r="H168" s="122">
        <v>201.38</v>
      </c>
      <c r="I168" s="122">
        <v>4692.1499999999996</v>
      </c>
      <c r="J168" s="123">
        <v>1.8195890390979529E-3</v>
      </c>
    </row>
    <row r="169" spans="1:10" ht="25.5" x14ac:dyDescent="0.2">
      <c r="A169" s="159" t="s">
        <v>734</v>
      </c>
      <c r="B169" s="120" t="s">
        <v>735</v>
      </c>
      <c r="C169" s="159" t="s">
        <v>19</v>
      </c>
      <c r="D169" s="159" t="s">
        <v>736</v>
      </c>
      <c r="E169" s="121" t="s">
        <v>23</v>
      </c>
      <c r="F169" s="120">
        <v>83.85</v>
      </c>
      <c r="G169" s="122">
        <v>56.71</v>
      </c>
      <c r="H169" s="122">
        <v>70.02</v>
      </c>
      <c r="I169" s="122">
        <v>5871.17</v>
      </c>
      <c r="J169" s="123">
        <v>2.2768062782904911E-3</v>
      </c>
    </row>
    <row r="170" spans="1:10" x14ac:dyDescent="0.2">
      <c r="A170" s="159" t="s">
        <v>737</v>
      </c>
      <c r="B170" s="120" t="s">
        <v>738</v>
      </c>
      <c r="C170" s="159" t="s">
        <v>19</v>
      </c>
      <c r="D170" s="159" t="s">
        <v>739</v>
      </c>
      <c r="E170" s="121" t="s">
        <v>23</v>
      </c>
      <c r="F170" s="120">
        <v>113.85</v>
      </c>
      <c r="G170" s="122">
        <v>43.43</v>
      </c>
      <c r="H170" s="122">
        <v>53.61</v>
      </c>
      <c r="I170" s="122">
        <v>6103.49</v>
      </c>
      <c r="J170" s="123">
        <v>2.3668986507771415E-3</v>
      </c>
    </row>
    <row r="171" spans="1:10" x14ac:dyDescent="0.2">
      <c r="A171" s="3" t="s">
        <v>371</v>
      </c>
      <c r="B171" s="3"/>
      <c r="C171" s="3"/>
      <c r="D171" s="3" t="s">
        <v>372</v>
      </c>
      <c r="E171" s="3"/>
      <c r="F171" s="2"/>
      <c r="G171" s="3"/>
      <c r="H171" s="3"/>
      <c r="I171" s="105">
        <v>89334.88</v>
      </c>
      <c r="J171" s="106">
        <v>3.4643557528453037E-2</v>
      </c>
    </row>
    <row r="172" spans="1:10" ht="38.25" x14ac:dyDescent="0.2">
      <c r="A172" s="159" t="s">
        <v>740</v>
      </c>
      <c r="B172" s="120" t="s">
        <v>741</v>
      </c>
      <c r="C172" s="159" t="s">
        <v>19</v>
      </c>
      <c r="D172" s="159" t="s">
        <v>742</v>
      </c>
      <c r="E172" s="121" t="s">
        <v>20</v>
      </c>
      <c r="F172" s="120">
        <v>354.58</v>
      </c>
      <c r="G172" s="122">
        <v>75.34</v>
      </c>
      <c r="H172" s="122">
        <v>92.36</v>
      </c>
      <c r="I172" s="122">
        <v>32749</v>
      </c>
      <c r="J172" s="123">
        <v>1.2699875630876861E-2</v>
      </c>
    </row>
    <row r="173" spans="1:10" ht="38.25" x14ac:dyDescent="0.2">
      <c r="A173" s="159" t="s">
        <v>743</v>
      </c>
      <c r="B173" s="120" t="s">
        <v>744</v>
      </c>
      <c r="C173" s="159" t="s">
        <v>16</v>
      </c>
      <c r="D173" s="159" t="s">
        <v>745</v>
      </c>
      <c r="E173" s="121" t="s">
        <v>20</v>
      </c>
      <c r="F173" s="120">
        <v>354.58</v>
      </c>
      <c r="G173" s="122">
        <v>120.85</v>
      </c>
      <c r="H173" s="122">
        <v>149.16999999999999</v>
      </c>
      <c r="I173" s="122">
        <v>52892.69</v>
      </c>
      <c r="J173" s="123">
        <v>2.0511483855461976E-2</v>
      </c>
    </row>
    <row r="174" spans="1:10" ht="25.5" x14ac:dyDescent="0.2">
      <c r="A174" s="159" t="s">
        <v>746</v>
      </c>
      <c r="B174" s="120" t="s">
        <v>747</v>
      </c>
      <c r="C174" s="159" t="s">
        <v>19</v>
      </c>
      <c r="D174" s="159" t="s">
        <v>748</v>
      </c>
      <c r="E174" s="121" t="s">
        <v>23</v>
      </c>
      <c r="F174" s="120">
        <v>194.63</v>
      </c>
      <c r="G174" s="122">
        <v>11.63</v>
      </c>
      <c r="H174" s="122">
        <v>14.35</v>
      </c>
      <c r="I174" s="122">
        <v>2792.94</v>
      </c>
      <c r="J174" s="123">
        <v>1.0830862207854047E-3</v>
      </c>
    </row>
    <row r="175" spans="1:10" ht="25.5" x14ac:dyDescent="0.2">
      <c r="A175" s="159" t="s">
        <v>749</v>
      </c>
      <c r="B175" s="120" t="s">
        <v>750</v>
      </c>
      <c r="C175" s="159" t="s">
        <v>16</v>
      </c>
      <c r="D175" s="159" t="s">
        <v>751</v>
      </c>
      <c r="E175" s="121" t="s">
        <v>23</v>
      </c>
      <c r="F175" s="120">
        <v>0.94</v>
      </c>
      <c r="G175" s="122">
        <v>127.65</v>
      </c>
      <c r="H175" s="122">
        <v>157.59</v>
      </c>
      <c r="I175" s="122">
        <v>148.13</v>
      </c>
      <c r="J175" s="123">
        <v>5.7443970112119128E-5</v>
      </c>
    </row>
    <row r="176" spans="1:10" ht="25.5" x14ac:dyDescent="0.2">
      <c r="A176" s="159" t="s">
        <v>752</v>
      </c>
      <c r="B176" s="120" t="s">
        <v>753</v>
      </c>
      <c r="C176" s="159" t="s">
        <v>16</v>
      </c>
      <c r="D176" s="159" t="s">
        <v>754</v>
      </c>
      <c r="E176" s="121" t="s">
        <v>23</v>
      </c>
      <c r="F176" s="120">
        <v>4.41</v>
      </c>
      <c r="G176" s="122">
        <v>138.15</v>
      </c>
      <c r="H176" s="122">
        <v>170.55</v>
      </c>
      <c r="I176" s="122">
        <v>752.12</v>
      </c>
      <c r="J176" s="123">
        <v>2.9166785121668157E-4</v>
      </c>
    </row>
    <row r="177" spans="1:10" x14ac:dyDescent="0.2">
      <c r="A177" s="3" t="s">
        <v>373</v>
      </c>
      <c r="B177" s="3"/>
      <c r="C177" s="3"/>
      <c r="D177" s="3" t="s">
        <v>374</v>
      </c>
      <c r="E177" s="3"/>
      <c r="F177" s="2"/>
      <c r="G177" s="3"/>
      <c r="H177" s="3"/>
      <c r="I177" s="105">
        <v>48388.9</v>
      </c>
      <c r="J177" s="106">
        <v>1.87649397512882E-2</v>
      </c>
    </row>
    <row r="178" spans="1:10" ht="25.5" x14ac:dyDescent="0.2">
      <c r="A178" s="159" t="s">
        <v>755</v>
      </c>
      <c r="B178" s="120" t="s">
        <v>756</v>
      </c>
      <c r="C178" s="159" t="s">
        <v>19</v>
      </c>
      <c r="D178" s="159" t="s">
        <v>757</v>
      </c>
      <c r="E178" s="121" t="s">
        <v>20</v>
      </c>
      <c r="F178" s="120">
        <v>290.38</v>
      </c>
      <c r="G178" s="122">
        <v>77.87</v>
      </c>
      <c r="H178" s="122">
        <v>96.05</v>
      </c>
      <c r="I178" s="122">
        <v>27890.99</v>
      </c>
      <c r="J178" s="123">
        <v>1.0815967028673554E-2</v>
      </c>
    </row>
    <row r="179" spans="1:10" ht="25.5" x14ac:dyDescent="0.2">
      <c r="A179" s="159" t="s">
        <v>758</v>
      </c>
      <c r="B179" s="120" t="s">
        <v>759</v>
      </c>
      <c r="C179" s="159" t="s">
        <v>19</v>
      </c>
      <c r="D179" s="159" t="s">
        <v>760</v>
      </c>
      <c r="E179" s="121" t="s">
        <v>20</v>
      </c>
      <c r="F179" s="120">
        <v>290.38</v>
      </c>
      <c r="G179" s="122">
        <v>36.47</v>
      </c>
      <c r="H179" s="122">
        <v>44.99</v>
      </c>
      <c r="I179" s="122">
        <v>13064.19</v>
      </c>
      <c r="J179" s="123">
        <v>5.0662184560794276E-3</v>
      </c>
    </row>
    <row r="180" spans="1:10" ht="25.5" x14ac:dyDescent="0.2">
      <c r="A180" s="159" t="s">
        <v>761</v>
      </c>
      <c r="B180" s="120" t="s">
        <v>762</v>
      </c>
      <c r="C180" s="159" t="s">
        <v>19</v>
      </c>
      <c r="D180" s="159" t="s">
        <v>763</v>
      </c>
      <c r="E180" s="121" t="s">
        <v>20</v>
      </c>
      <c r="F180" s="120">
        <v>290.38</v>
      </c>
      <c r="G180" s="122">
        <v>5.08</v>
      </c>
      <c r="H180" s="122">
        <v>6.27</v>
      </c>
      <c r="I180" s="122">
        <v>1820.68</v>
      </c>
      <c r="J180" s="123">
        <v>7.0604933169333051E-4</v>
      </c>
    </row>
    <row r="181" spans="1:10" ht="25.5" x14ac:dyDescent="0.2">
      <c r="A181" s="159" t="s">
        <v>764</v>
      </c>
      <c r="B181" s="120" t="s">
        <v>765</v>
      </c>
      <c r="C181" s="159" t="s">
        <v>19</v>
      </c>
      <c r="D181" s="159" t="s">
        <v>766</v>
      </c>
      <c r="E181" s="121" t="s">
        <v>20</v>
      </c>
      <c r="F181" s="120">
        <v>290.38</v>
      </c>
      <c r="G181" s="122">
        <v>15.66</v>
      </c>
      <c r="H181" s="122">
        <v>19.329999999999998</v>
      </c>
      <c r="I181" s="122">
        <v>5613.04</v>
      </c>
      <c r="J181" s="123">
        <v>2.1767049348418899E-3</v>
      </c>
    </row>
    <row r="182" spans="1:10" x14ac:dyDescent="0.2">
      <c r="A182" s="3" t="s">
        <v>375</v>
      </c>
      <c r="B182" s="3"/>
      <c r="C182" s="3"/>
      <c r="D182" s="3" t="s">
        <v>376</v>
      </c>
      <c r="E182" s="3"/>
      <c r="F182" s="2"/>
      <c r="G182" s="3"/>
      <c r="H182" s="3"/>
      <c r="I182" s="105">
        <v>58755.4</v>
      </c>
      <c r="J182" s="106">
        <v>2.2785009393948587E-2</v>
      </c>
    </row>
    <row r="183" spans="1:10" ht="25.5" x14ac:dyDescent="0.2">
      <c r="A183" s="159" t="s">
        <v>767</v>
      </c>
      <c r="B183" s="120" t="s">
        <v>768</v>
      </c>
      <c r="C183" s="159" t="s">
        <v>19</v>
      </c>
      <c r="D183" s="159" t="s">
        <v>769</v>
      </c>
      <c r="E183" s="121" t="s">
        <v>20</v>
      </c>
      <c r="F183" s="120">
        <v>195.09</v>
      </c>
      <c r="G183" s="122">
        <v>52.13</v>
      </c>
      <c r="H183" s="122">
        <v>64.36</v>
      </c>
      <c r="I183" s="122">
        <v>12555.99</v>
      </c>
      <c r="J183" s="123">
        <v>4.8691413912648794E-3</v>
      </c>
    </row>
    <row r="184" spans="1:10" ht="25.5" x14ac:dyDescent="0.2">
      <c r="A184" s="159" t="s">
        <v>770</v>
      </c>
      <c r="B184" s="120" t="s">
        <v>771</v>
      </c>
      <c r="C184" s="159" t="s">
        <v>19</v>
      </c>
      <c r="D184" s="159" t="s">
        <v>772</v>
      </c>
      <c r="E184" s="121" t="s">
        <v>20</v>
      </c>
      <c r="F184" s="120">
        <v>130.32</v>
      </c>
      <c r="G184" s="122">
        <v>218.01</v>
      </c>
      <c r="H184" s="122">
        <v>269.14999999999998</v>
      </c>
      <c r="I184" s="122">
        <v>35075.620000000003</v>
      </c>
      <c r="J184" s="123">
        <v>1.3602125612259826E-2</v>
      </c>
    </row>
    <row r="185" spans="1:10" ht="25.5" x14ac:dyDescent="0.2">
      <c r="A185" s="159" t="s">
        <v>773</v>
      </c>
      <c r="B185" s="120" t="s">
        <v>774</v>
      </c>
      <c r="C185" s="159" t="s">
        <v>19</v>
      </c>
      <c r="D185" s="159" t="s">
        <v>775</v>
      </c>
      <c r="E185" s="121" t="s">
        <v>20</v>
      </c>
      <c r="F185" s="120">
        <v>130.32</v>
      </c>
      <c r="G185" s="122">
        <v>59.27</v>
      </c>
      <c r="H185" s="122">
        <v>73.12</v>
      </c>
      <c r="I185" s="122">
        <v>9528.99</v>
      </c>
      <c r="J185" s="123">
        <v>3.6952880359055022E-3</v>
      </c>
    </row>
    <row r="186" spans="1:10" ht="25.5" x14ac:dyDescent="0.2">
      <c r="A186" s="159" t="s">
        <v>776</v>
      </c>
      <c r="B186" s="120" t="s">
        <v>777</v>
      </c>
      <c r="C186" s="159" t="s">
        <v>19</v>
      </c>
      <c r="D186" s="159" t="s">
        <v>778</v>
      </c>
      <c r="E186" s="121" t="s">
        <v>20</v>
      </c>
      <c r="F186" s="120">
        <v>15.84</v>
      </c>
      <c r="G186" s="122">
        <v>33.700000000000003</v>
      </c>
      <c r="H186" s="122">
        <v>41.58</v>
      </c>
      <c r="I186" s="122">
        <v>658.62</v>
      </c>
      <c r="J186" s="123">
        <v>2.5540908388067173E-4</v>
      </c>
    </row>
    <row r="187" spans="1:10" ht="25.5" x14ac:dyDescent="0.2">
      <c r="A187" s="159" t="s">
        <v>779</v>
      </c>
      <c r="B187" s="120" t="s">
        <v>777</v>
      </c>
      <c r="C187" s="159" t="s">
        <v>19</v>
      </c>
      <c r="D187" s="159" t="s">
        <v>780</v>
      </c>
      <c r="E187" s="121" t="s">
        <v>20</v>
      </c>
      <c r="F187" s="120">
        <v>15.14</v>
      </c>
      <c r="G187" s="122">
        <v>33.700000000000003</v>
      </c>
      <c r="H187" s="122">
        <v>41.58</v>
      </c>
      <c r="I187" s="122">
        <v>629.52</v>
      </c>
      <c r="J187" s="123">
        <v>2.4412426966165688E-4</v>
      </c>
    </row>
    <row r="188" spans="1:10" ht="38.25" x14ac:dyDescent="0.2">
      <c r="A188" s="159" t="s">
        <v>781</v>
      </c>
      <c r="B188" s="120" t="s">
        <v>782</v>
      </c>
      <c r="C188" s="159" t="s">
        <v>16</v>
      </c>
      <c r="D188" s="159" t="s">
        <v>783</v>
      </c>
      <c r="E188" s="121" t="s">
        <v>20</v>
      </c>
      <c r="F188" s="120">
        <v>3.88</v>
      </c>
      <c r="G188" s="122">
        <v>43.09</v>
      </c>
      <c r="H188" s="122">
        <v>53.19</v>
      </c>
      <c r="I188" s="122">
        <v>206.37</v>
      </c>
      <c r="J188" s="123">
        <v>8.0029110322271137E-5</v>
      </c>
    </row>
    <row r="189" spans="1:10" ht="25.5" x14ac:dyDescent="0.2">
      <c r="A189" s="159" t="s">
        <v>784</v>
      </c>
      <c r="B189" s="120" t="s">
        <v>785</v>
      </c>
      <c r="C189" s="159" t="s">
        <v>19</v>
      </c>
      <c r="D189" s="159" t="s">
        <v>786</v>
      </c>
      <c r="E189" s="121" t="s">
        <v>20</v>
      </c>
      <c r="F189" s="120">
        <v>1.47</v>
      </c>
      <c r="G189" s="122">
        <v>55.3</v>
      </c>
      <c r="H189" s="122">
        <v>68.23</v>
      </c>
      <c r="I189" s="122">
        <v>100.29</v>
      </c>
      <c r="J189" s="123">
        <v>3.8891890653779973E-5</v>
      </c>
    </row>
    <row r="190" spans="1:10" x14ac:dyDescent="0.2">
      <c r="A190" s="3" t="s">
        <v>377</v>
      </c>
      <c r="B190" s="3"/>
      <c r="C190" s="3"/>
      <c r="D190" s="3" t="s">
        <v>378</v>
      </c>
      <c r="E190" s="3"/>
      <c r="F190" s="2"/>
      <c r="G190" s="3"/>
      <c r="H190" s="3"/>
      <c r="I190" s="105">
        <v>181956.58</v>
      </c>
      <c r="J190" s="106">
        <v>7.0561725128086228E-2</v>
      </c>
    </row>
    <row r="191" spans="1:10" x14ac:dyDescent="0.2">
      <c r="A191" s="3" t="s">
        <v>787</v>
      </c>
      <c r="B191" s="3"/>
      <c r="C191" s="3"/>
      <c r="D191" s="3" t="s">
        <v>636</v>
      </c>
      <c r="E191" s="3"/>
      <c r="F191" s="2"/>
      <c r="G191" s="3"/>
      <c r="H191" s="3"/>
      <c r="I191" s="105">
        <v>85468.97</v>
      </c>
      <c r="J191" s="106">
        <v>3.3144379654314493E-2</v>
      </c>
    </row>
    <row r="192" spans="1:10" ht="38.25" x14ac:dyDescent="0.2">
      <c r="A192" s="159" t="s">
        <v>788</v>
      </c>
      <c r="B192" s="120" t="s">
        <v>789</v>
      </c>
      <c r="C192" s="159" t="s">
        <v>16</v>
      </c>
      <c r="D192" s="159" t="s">
        <v>790</v>
      </c>
      <c r="E192" s="121" t="s">
        <v>136</v>
      </c>
      <c r="F192" s="120">
        <v>1</v>
      </c>
      <c r="G192" s="122">
        <v>7138.11</v>
      </c>
      <c r="H192" s="122">
        <v>8815.56</v>
      </c>
      <c r="I192" s="122">
        <v>8815.56</v>
      </c>
      <c r="J192" s="123">
        <v>3.4186239462741705E-3</v>
      </c>
    </row>
    <row r="193" spans="1:10" ht="38.25" x14ac:dyDescent="0.2">
      <c r="A193" s="159" t="s">
        <v>791</v>
      </c>
      <c r="B193" s="120" t="s">
        <v>792</v>
      </c>
      <c r="C193" s="159" t="s">
        <v>16</v>
      </c>
      <c r="D193" s="159" t="s">
        <v>793</v>
      </c>
      <c r="E193" s="121" t="s">
        <v>136</v>
      </c>
      <c r="F193" s="120">
        <v>7</v>
      </c>
      <c r="G193" s="122">
        <v>1810.92</v>
      </c>
      <c r="H193" s="122">
        <v>2236.48</v>
      </c>
      <c r="I193" s="122">
        <v>15655.36</v>
      </c>
      <c r="J193" s="123">
        <v>6.071059420336632E-3</v>
      </c>
    </row>
    <row r="194" spans="1:10" ht="38.25" x14ac:dyDescent="0.2">
      <c r="A194" s="159" t="s">
        <v>794</v>
      </c>
      <c r="B194" s="120" t="s">
        <v>795</v>
      </c>
      <c r="C194" s="159" t="s">
        <v>16</v>
      </c>
      <c r="D194" s="159" t="s">
        <v>796</v>
      </c>
      <c r="E194" s="121" t="s">
        <v>136</v>
      </c>
      <c r="F194" s="120">
        <v>9</v>
      </c>
      <c r="G194" s="122">
        <v>1768.42</v>
      </c>
      <c r="H194" s="122">
        <v>2183.9899999999998</v>
      </c>
      <c r="I194" s="122">
        <v>19655.91</v>
      </c>
      <c r="J194" s="123">
        <v>7.62244991943903E-3</v>
      </c>
    </row>
    <row r="195" spans="1:10" ht="38.25" x14ac:dyDescent="0.2">
      <c r="A195" s="159" t="s">
        <v>797</v>
      </c>
      <c r="B195" s="120" t="s">
        <v>798</v>
      </c>
      <c r="C195" s="159" t="s">
        <v>16</v>
      </c>
      <c r="D195" s="159" t="s">
        <v>799</v>
      </c>
      <c r="E195" s="121" t="s">
        <v>136</v>
      </c>
      <c r="F195" s="120">
        <v>1</v>
      </c>
      <c r="G195" s="122">
        <v>4159.18</v>
      </c>
      <c r="H195" s="122">
        <v>5136.58</v>
      </c>
      <c r="I195" s="122">
        <v>5136.58</v>
      </c>
      <c r="J195" s="123">
        <v>1.9919364612064326E-3</v>
      </c>
    </row>
    <row r="196" spans="1:10" ht="38.25" x14ac:dyDescent="0.2">
      <c r="A196" s="159" t="s">
        <v>800</v>
      </c>
      <c r="B196" s="120" t="s">
        <v>801</v>
      </c>
      <c r="C196" s="159" t="s">
        <v>16</v>
      </c>
      <c r="D196" s="159" t="s">
        <v>802</v>
      </c>
      <c r="E196" s="121" t="s">
        <v>136</v>
      </c>
      <c r="F196" s="120">
        <v>3</v>
      </c>
      <c r="G196" s="122">
        <v>1488.57</v>
      </c>
      <c r="H196" s="122">
        <v>1838.38</v>
      </c>
      <c r="I196" s="122">
        <v>5515.14</v>
      </c>
      <c r="J196" s="123">
        <v>2.1387398725724207E-3</v>
      </c>
    </row>
    <row r="197" spans="1:10" ht="25.5" x14ac:dyDescent="0.2">
      <c r="A197" s="159" t="s">
        <v>803</v>
      </c>
      <c r="B197" s="120" t="s">
        <v>804</v>
      </c>
      <c r="C197" s="159" t="s">
        <v>16</v>
      </c>
      <c r="D197" s="159" t="s">
        <v>805</v>
      </c>
      <c r="E197" s="121" t="s">
        <v>136</v>
      </c>
      <c r="F197" s="120">
        <v>7</v>
      </c>
      <c r="G197" s="122">
        <v>2327.1</v>
      </c>
      <c r="H197" s="122">
        <v>2873.96</v>
      </c>
      <c r="I197" s="122">
        <v>20117.72</v>
      </c>
      <c r="J197" s="123">
        <v>7.8015372065346738E-3</v>
      </c>
    </row>
    <row r="198" spans="1:10" ht="25.5" x14ac:dyDescent="0.2">
      <c r="A198" s="159" t="s">
        <v>806</v>
      </c>
      <c r="B198" s="120" t="s">
        <v>807</v>
      </c>
      <c r="C198" s="159" t="s">
        <v>16</v>
      </c>
      <c r="D198" s="159" t="s">
        <v>808</v>
      </c>
      <c r="E198" s="121" t="s">
        <v>136</v>
      </c>
      <c r="F198" s="120">
        <v>1</v>
      </c>
      <c r="G198" s="122">
        <v>1583.49</v>
      </c>
      <c r="H198" s="122">
        <v>1955.61</v>
      </c>
      <c r="I198" s="122">
        <v>1955.61</v>
      </c>
      <c r="J198" s="123">
        <v>7.5837441700507178E-4</v>
      </c>
    </row>
    <row r="199" spans="1:10" ht="25.5" x14ac:dyDescent="0.2">
      <c r="A199" s="159" t="s">
        <v>809</v>
      </c>
      <c r="B199" s="120" t="s">
        <v>810</v>
      </c>
      <c r="C199" s="159" t="s">
        <v>16</v>
      </c>
      <c r="D199" s="159" t="s">
        <v>811</v>
      </c>
      <c r="E199" s="121" t="s">
        <v>136</v>
      </c>
      <c r="F199" s="120">
        <v>1</v>
      </c>
      <c r="G199" s="122">
        <v>1212.6500000000001</v>
      </c>
      <c r="H199" s="122">
        <v>1497.62</v>
      </c>
      <c r="I199" s="122">
        <v>1497.62</v>
      </c>
      <c r="J199" s="123">
        <v>5.8076850414711301E-4</v>
      </c>
    </row>
    <row r="200" spans="1:10" ht="25.5" x14ac:dyDescent="0.2">
      <c r="A200" s="159" t="s">
        <v>812</v>
      </c>
      <c r="B200" s="120" t="s">
        <v>804</v>
      </c>
      <c r="C200" s="159" t="s">
        <v>16</v>
      </c>
      <c r="D200" s="159" t="s">
        <v>813</v>
      </c>
      <c r="E200" s="121" t="s">
        <v>136</v>
      </c>
      <c r="F200" s="120">
        <v>1</v>
      </c>
      <c r="G200" s="122">
        <v>2327.1</v>
      </c>
      <c r="H200" s="122">
        <v>2873.96</v>
      </c>
      <c r="I200" s="122">
        <v>2873.96</v>
      </c>
      <c r="J200" s="123">
        <v>1.1145053152192392E-3</v>
      </c>
    </row>
    <row r="201" spans="1:10" ht="25.5" x14ac:dyDescent="0.2">
      <c r="A201" s="159" t="s">
        <v>814</v>
      </c>
      <c r="B201" s="120" t="s">
        <v>815</v>
      </c>
      <c r="C201" s="159" t="s">
        <v>16</v>
      </c>
      <c r="D201" s="159" t="s">
        <v>816</v>
      </c>
      <c r="E201" s="121" t="s">
        <v>136</v>
      </c>
      <c r="F201" s="120">
        <v>1</v>
      </c>
      <c r="G201" s="122">
        <v>2460.0700000000002</v>
      </c>
      <c r="H201" s="122">
        <v>3038.18</v>
      </c>
      <c r="I201" s="122">
        <v>3038.18</v>
      </c>
      <c r="J201" s="123">
        <v>1.1781888956675765E-3</v>
      </c>
    </row>
    <row r="202" spans="1:10" x14ac:dyDescent="0.2">
      <c r="A202" s="159" t="s">
        <v>817</v>
      </c>
      <c r="B202" s="120" t="s">
        <v>818</v>
      </c>
      <c r="C202" s="159" t="s">
        <v>19</v>
      </c>
      <c r="D202" s="159" t="s">
        <v>819</v>
      </c>
      <c r="E202" s="121" t="s">
        <v>23</v>
      </c>
      <c r="F202" s="120">
        <v>8.11</v>
      </c>
      <c r="G202" s="122">
        <v>120.58</v>
      </c>
      <c r="H202" s="122">
        <v>148.87</v>
      </c>
      <c r="I202" s="122">
        <v>1207.33</v>
      </c>
      <c r="J202" s="123">
        <v>4.6819569591213654E-4</v>
      </c>
    </row>
    <row r="203" spans="1:10" x14ac:dyDescent="0.2">
      <c r="A203" s="3" t="s">
        <v>820</v>
      </c>
      <c r="B203" s="3"/>
      <c r="C203" s="3"/>
      <c r="D203" s="3" t="s">
        <v>628</v>
      </c>
      <c r="E203" s="3"/>
      <c r="F203" s="2"/>
      <c r="G203" s="3"/>
      <c r="H203" s="3"/>
      <c r="I203" s="105">
        <v>66675.23</v>
      </c>
      <c r="J203" s="106">
        <v>2.5856274349143782E-2</v>
      </c>
    </row>
    <row r="204" spans="1:10" ht="38.25" x14ac:dyDescent="0.2">
      <c r="A204" s="159" t="s">
        <v>821</v>
      </c>
      <c r="B204" s="120" t="s">
        <v>822</v>
      </c>
      <c r="C204" s="159" t="s">
        <v>16</v>
      </c>
      <c r="D204" s="159" t="s">
        <v>823</v>
      </c>
      <c r="E204" s="121" t="s">
        <v>136</v>
      </c>
      <c r="F204" s="120">
        <v>2</v>
      </c>
      <c r="G204" s="122">
        <v>641.05999999999995</v>
      </c>
      <c r="H204" s="122">
        <v>791.7</v>
      </c>
      <c r="I204" s="122">
        <v>1583.4</v>
      </c>
      <c r="J204" s="123">
        <v>6.1403349946350793E-4</v>
      </c>
    </row>
    <row r="205" spans="1:10" ht="38.25" x14ac:dyDescent="0.2">
      <c r="A205" s="159" t="s">
        <v>824</v>
      </c>
      <c r="B205" s="120" t="s">
        <v>825</v>
      </c>
      <c r="C205" s="159" t="s">
        <v>16</v>
      </c>
      <c r="D205" s="159" t="s">
        <v>826</v>
      </c>
      <c r="E205" s="121" t="s">
        <v>136</v>
      </c>
      <c r="F205" s="120">
        <v>5</v>
      </c>
      <c r="G205" s="122">
        <v>541.61</v>
      </c>
      <c r="H205" s="122">
        <v>668.88</v>
      </c>
      <c r="I205" s="122">
        <v>3344.4</v>
      </c>
      <c r="J205" s="123">
        <v>1.2969392671502815E-3</v>
      </c>
    </row>
    <row r="206" spans="1:10" ht="25.5" x14ac:dyDescent="0.2">
      <c r="A206" s="159" t="s">
        <v>827</v>
      </c>
      <c r="B206" s="120" t="s">
        <v>828</v>
      </c>
      <c r="C206" s="159" t="s">
        <v>16</v>
      </c>
      <c r="D206" s="159" t="s">
        <v>829</v>
      </c>
      <c r="E206" s="121" t="s">
        <v>136</v>
      </c>
      <c r="F206" s="120">
        <v>14</v>
      </c>
      <c r="G206" s="122">
        <v>906.62</v>
      </c>
      <c r="H206" s="122">
        <v>1119.67</v>
      </c>
      <c r="I206" s="122">
        <v>15675.38</v>
      </c>
      <c r="J206" s="123">
        <v>6.0788230622838722E-3</v>
      </c>
    </row>
    <row r="207" spans="1:10" ht="38.25" x14ac:dyDescent="0.2">
      <c r="A207" s="159" t="s">
        <v>830</v>
      </c>
      <c r="B207" s="120" t="s">
        <v>831</v>
      </c>
      <c r="C207" s="159" t="s">
        <v>16</v>
      </c>
      <c r="D207" s="159" t="s">
        <v>832</v>
      </c>
      <c r="E207" s="121" t="s">
        <v>136</v>
      </c>
      <c r="F207" s="120">
        <v>27</v>
      </c>
      <c r="G207" s="122">
        <v>1005.08</v>
      </c>
      <c r="H207" s="122">
        <v>1241.27</v>
      </c>
      <c r="I207" s="122">
        <v>33514.29</v>
      </c>
      <c r="J207" s="123">
        <v>1.2996650733064828E-2</v>
      </c>
    </row>
    <row r="208" spans="1:10" ht="25.5" x14ac:dyDescent="0.2">
      <c r="A208" s="159" t="s">
        <v>833</v>
      </c>
      <c r="B208" s="120" t="s">
        <v>834</v>
      </c>
      <c r="C208" s="159" t="s">
        <v>16</v>
      </c>
      <c r="D208" s="159" t="s">
        <v>835</v>
      </c>
      <c r="E208" s="121" t="s">
        <v>136</v>
      </c>
      <c r="F208" s="120">
        <v>1</v>
      </c>
      <c r="G208" s="122">
        <v>781.53</v>
      </c>
      <c r="H208" s="122">
        <v>965.18</v>
      </c>
      <c r="I208" s="122">
        <v>965.18</v>
      </c>
      <c r="J208" s="123">
        <v>3.7429130542641692E-4</v>
      </c>
    </row>
    <row r="209" spans="1:10" ht="25.5" x14ac:dyDescent="0.2">
      <c r="A209" s="159" t="s">
        <v>836</v>
      </c>
      <c r="B209" s="120" t="s">
        <v>837</v>
      </c>
      <c r="C209" s="159" t="s">
        <v>16</v>
      </c>
      <c r="D209" s="159" t="s">
        <v>838</v>
      </c>
      <c r="E209" s="121" t="s">
        <v>136</v>
      </c>
      <c r="F209" s="120">
        <v>1</v>
      </c>
      <c r="G209" s="122">
        <v>1117.6300000000001</v>
      </c>
      <c r="H209" s="122">
        <v>1380.27</v>
      </c>
      <c r="I209" s="122">
        <v>1380.27</v>
      </c>
      <c r="J209" s="123">
        <v>5.3526084268314773E-4</v>
      </c>
    </row>
    <row r="210" spans="1:10" ht="25.5" x14ac:dyDescent="0.2">
      <c r="A210" s="159" t="s">
        <v>839</v>
      </c>
      <c r="B210" s="120" t="s">
        <v>840</v>
      </c>
      <c r="C210" s="159" t="s">
        <v>16</v>
      </c>
      <c r="D210" s="159" t="s">
        <v>841</v>
      </c>
      <c r="E210" s="121" t="s">
        <v>20</v>
      </c>
      <c r="F210" s="120">
        <v>1.7</v>
      </c>
      <c r="G210" s="122">
        <v>40.49</v>
      </c>
      <c r="H210" s="122">
        <v>49.99</v>
      </c>
      <c r="I210" s="122">
        <v>84.98</v>
      </c>
      <c r="J210" s="123">
        <v>3.2954759873947771E-5</v>
      </c>
    </row>
    <row r="211" spans="1:10" ht="25.5" x14ac:dyDescent="0.2">
      <c r="A211" s="159" t="s">
        <v>842</v>
      </c>
      <c r="B211" s="120" t="s">
        <v>843</v>
      </c>
      <c r="C211" s="159" t="s">
        <v>19</v>
      </c>
      <c r="D211" s="159" t="s">
        <v>844</v>
      </c>
      <c r="E211" s="121" t="s">
        <v>23</v>
      </c>
      <c r="F211" s="120">
        <v>19.3</v>
      </c>
      <c r="G211" s="122">
        <v>166.82</v>
      </c>
      <c r="H211" s="122">
        <v>205.98</v>
      </c>
      <c r="I211" s="122">
        <v>3975.41</v>
      </c>
      <c r="J211" s="123">
        <v>1.5416413503234962E-3</v>
      </c>
    </row>
    <row r="212" spans="1:10" ht="25.5" x14ac:dyDescent="0.2">
      <c r="A212" s="159" t="s">
        <v>845</v>
      </c>
      <c r="B212" s="120" t="s">
        <v>846</v>
      </c>
      <c r="C212" s="159" t="s">
        <v>16</v>
      </c>
      <c r="D212" s="159" t="s">
        <v>847</v>
      </c>
      <c r="E212" s="121" t="s">
        <v>20</v>
      </c>
      <c r="F212" s="120">
        <v>25.55</v>
      </c>
      <c r="G212" s="122">
        <v>195.05</v>
      </c>
      <c r="H212" s="122">
        <v>240.78</v>
      </c>
      <c r="I212" s="122">
        <v>6151.92</v>
      </c>
      <c r="J212" s="123">
        <v>2.3856795288742854E-3</v>
      </c>
    </row>
    <row r="213" spans="1:10" x14ac:dyDescent="0.2">
      <c r="A213" s="3" t="s">
        <v>848</v>
      </c>
      <c r="B213" s="3"/>
      <c r="C213" s="3"/>
      <c r="D213" s="3" t="s">
        <v>849</v>
      </c>
      <c r="E213" s="3"/>
      <c r="F213" s="2"/>
      <c r="G213" s="3"/>
      <c r="H213" s="3"/>
      <c r="I213" s="105">
        <v>29812.38</v>
      </c>
      <c r="J213" s="106">
        <v>1.1561071124627949E-2</v>
      </c>
    </row>
    <row r="214" spans="1:10" ht="25.5" x14ac:dyDescent="0.2">
      <c r="A214" s="159" t="s">
        <v>850</v>
      </c>
      <c r="B214" s="120" t="s">
        <v>851</v>
      </c>
      <c r="C214" s="159" t="s">
        <v>16</v>
      </c>
      <c r="D214" s="159" t="s">
        <v>852</v>
      </c>
      <c r="E214" s="121" t="s">
        <v>136</v>
      </c>
      <c r="F214" s="120">
        <v>1</v>
      </c>
      <c r="G214" s="122">
        <v>14640</v>
      </c>
      <c r="H214" s="122">
        <v>18080.400000000001</v>
      </c>
      <c r="I214" s="122">
        <v>18080.400000000001</v>
      </c>
      <c r="J214" s="123">
        <v>7.0114761170266566E-3</v>
      </c>
    </row>
    <row r="215" spans="1:10" ht="51" x14ac:dyDescent="0.2">
      <c r="A215" s="159" t="s">
        <v>853</v>
      </c>
      <c r="B215" s="120" t="s">
        <v>854</v>
      </c>
      <c r="C215" s="159" t="s">
        <v>16</v>
      </c>
      <c r="D215" s="159" t="s">
        <v>855</v>
      </c>
      <c r="E215" s="121" t="s">
        <v>23</v>
      </c>
      <c r="F215" s="120">
        <v>15.48</v>
      </c>
      <c r="G215" s="122">
        <v>614</v>
      </c>
      <c r="H215" s="122">
        <v>757.88</v>
      </c>
      <c r="I215" s="122">
        <v>11731.98</v>
      </c>
      <c r="J215" s="123">
        <v>4.549595007601292E-3</v>
      </c>
    </row>
    <row r="216" spans="1:10" x14ac:dyDescent="0.2">
      <c r="A216" s="3" t="s">
        <v>379</v>
      </c>
      <c r="B216" s="3"/>
      <c r="C216" s="3"/>
      <c r="D216" s="3" t="s">
        <v>380</v>
      </c>
      <c r="E216" s="3"/>
      <c r="F216" s="2"/>
      <c r="G216" s="3"/>
      <c r="H216" s="3"/>
      <c r="I216" s="105">
        <v>217818.47</v>
      </c>
      <c r="J216" s="106">
        <v>8.4468761767012193E-2</v>
      </c>
    </row>
    <row r="217" spans="1:10" x14ac:dyDescent="0.2">
      <c r="A217" s="3" t="s">
        <v>856</v>
      </c>
      <c r="B217" s="3"/>
      <c r="C217" s="3"/>
      <c r="D217" s="3" t="s">
        <v>857</v>
      </c>
      <c r="E217" s="3"/>
      <c r="F217" s="2"/>
      <c r="G217" s="3"/>
      <c r="H217" s="3"/>
      <c r="I217" s="105">
        <v>1480.56</v>
      </c>
      <c r="J217" s="106">
        <v>5.7415273333692762E-4</v>
      </c>
    </row>
    <row r="218" spans="1:10" ht="25.5" x14ac:dyDescent="0.2">
      <c r="A218" s="159" t="s">
        <v>858</v>
      </c>
      <c r="B218" s="120" t="s">
        <v>859</v>
      </c>
      <c r="C218" s="159" t="s">
        <v>19</v>
      </c>
      <c r="D218" s="159" t="s">
        <v>860</v>
      </c>
      <c r="E218" s="121" t="s">
        <v>136</v>
      </c>
      <c r="F218" s="120">
        <v>1</v>
      </c>
      <c r="G218" s="122">
        <v>25.8</v>
      </c>
      <c r="H218" s="122">
        <v>31.85</v>
      </c>
      <c r="I218" s="122">
        <v>31.85</v>
      </c>
      <c r="J218" s="123">
        <v>1.2351248552426883E-5</v>
      </c>
    </row>
    <row r="219" spans="1:10" ht="25.5" x14ac:dyDescent="0.2">
      <c r="A219" s="159" t="s">
        <v>861</v>
      </c>
      <c r="B219" s="120" t="s">
        <v>862</v>
      </c>
      <c r="C219" s="159" t="s">
        <v>19</v>
      </c>
      <c r="D219" s="159" t="s">
        <v>863</v>
      </c>
      <c r="E219" s="121" t="s">
        <v>136</v>
      </c>
      <c r="F219" s="120">
        <v>1</v>
      </c>
      <c r="G219" s="122">
        <v>21.6</v>
      </c>
      <c r="H219" s="122">
        <v>26.66</v>
      </c>
      <c r="I219" s="122">
        <v>26.66</v>
      </c>
      <c r="J219" s="123">
        <v>1.0338596119551042E-5</v>
      </c>
    </row>
    <row r="220" spans="1:10" ht="25.5" x14ac:dyDescent="0.2">
      <c r="A220" s="159" t="s">
        <v>864</v>
      </c>
      <c r="B220" s="120" t="s">
        <v>865</v>
      </c>
      <c r="C220" s="159" t="s">
        <v>19</v>
      </c>
      <c r="D220" s="159" t="s">
        <v>866</v>
      </c>
      <c r="E220" s="121" t="s">
        <v>136</v>
      </c>
      <c r="F220" s="120">
        <v>1</v>
      </c>
      <c r="G220" s="122">
        <v>22</v>
      </c>
      <c r="H220" s="122">
        <v>27.15</v>
      </c>
      <c r="I220" s="122">
        <v>27.15</v>
      </c>
      <c r="J220" s="123">
        <v>1.0528615328049918E-5</v>
      </c>
    </row>
    <row r="221" spans="1:10" ht="38.25" x14ac:dyDescent="0.2">
      <c r="A221" s="159" t="s">
        <v>867</v>
      </c>
      <c r="B221" s="120" t="s">
        <v>868</v>
      </c>
      <c r="C221" s="159" t="s">
        <v>19</v>
      </c>
      <c r="D221" s="159" t="s">
        <v>869</v>
      </c>
      <c r="E221" s="121" t="s">
        <v>136</v>
      </c>
      <c r="F221" s="120">
        <v>4</v>
      </c>
      <c r="G221" s="122">
        <v>28.9</v>
      </c>
      <c r="H221" s="122">
        <v>35.659999999999997</v>
      </c>
      <c r="I221" s="122">
        <v>142.63999999999999</v>
      </c>
      <c r="J221" s="123">
        <v>5.5314979388325606E-5</v>
      </c>
    </row>
    <row r="222" spans="1:10" ht="38.25" x14ac:dyDescent="0.2">
      <c r="A222" s="159" t="s">
        <v>870</v>
      </c>
      <c r="B222" s="120" t="s">
        <v>871</v>
      </c>
      <c r="C222" s="159" t="s">
        <v>19</v>
      </c>
      <c r="D222" s="159" t="s">
        <v>872</v>
      </c>
      <c r="E222" s="121" t="s">
        <v>136</v>
      </c>
      <c r="F222" s="120">
        <v>2</v>
      </c>
      <c r="G222" s="122">
        <v>6.3</v>
      </c>
      <c r="H222" s="122">
        <v>7.77</v>
      </c>
      <c r="I222" s="122">
        <v>15.54</v>
      </c>
      <c r="J222" s="123">
        <v>6.026323469535754E-6</v>
      </c>
    </row>
    <row r="223" spans="1:10" ht="25.5" x14ac:dyDescent="0.2">
      <c r="A223" s="159" t="s">
        <v>873</v>
      </c>
      <c r="B223" s="120" t="s">
        <v>874</v>
      </c>
      <c r="C223" s="159" t="s">
        <v>19</v>
      </c>
      <c r="D223" s="159" t="s">
        <v>875</v>
      </c>
      <c r="E223" s="121" t="s">
        <v>136</v>
      </c>
      <c r="F223" s="120">
        <v>19</v>
      </c>
      <c r="G223" s="122">
        <v>9.64</v>
      </c>
      <c r="H223" s="122">
        <v>11.89</v>
      </c>
      <c r="I223" s="122">
        <v>225.91</v>
      </c>
      <c r="J223" s="123">
        <v>8.760661100404261E-5</v>
      </c>
    </row>
    <row r="224" spans="1:10" ht="25.5" x14ac:dyDescent="0.2">
      <c r="A224" s="159" t="s">
        <v>876</v>
      </c>
      <c r="B224" s="120" t="s">
        <v>877</v>
      </c>
      <c r="C224" s="159" t="s">
        <v>19</v>
      </c>
      <c r="D224" s="159" t="s">
        <v>878</v>
      </c>
      <c r="E224" s="121" t="s">
        <v>136</v>
      </c>
      <c r="F224" s="120">
        <v>1</v>
      </c>
      <c r="G224" s="122">
        <v>8.19</v>
      </c>
      <c r="H224" s="122">
        <v>10.1</v>
      </c>
      <c r="I224" s="122">
        <v>10.1</v>
      </c>
      <c r="J224" s="123">
        <v>3.9167224608951815E-6</v>
      </c>
    </row>
    <row r="225" spans="1:10" ht="25.5" x14ac:dyDescent="0.2">
      <c r="A225" s="159" t="s">
        <v>879</v>
      </c>
      <c r="B225" s="120" t="s">
        <v>880</v>
      </c>
      <c r="C225" s="159" t="s">
        <v>19</v>
      </c>
      <c r="D225" s="159" t="s">
        <v>881</v>
      </c>
      <c r="E225" s="121" t="s">
        <v>23</v>
      </c>
      <c r="F225" s="120">
        <v>69.099999999999994</v>
      </c>
      <c r="G225" s="122">
        <v>11.57</v>
      </c>
      <c r="H225" s="122">
        <v>14.28</v>
      </c>
      <c r="I225" s="122">
        <v>986.74</v>
      </c>
      <c r="J225" s="123">
        <v>3.8265215060036744E-4</v>
      </c>
    </row>
    <row r="226" spans="1:10" ht="25.5" x14ac:dyDescent="0.2">
      <c r="A226" s="159" t="s">
        <v>882</v>
      </c>
      <c r="B226" s="120" t="s">
        <v>883</v>
      </c>
      <c r="C226" s="159" t="s">
        <v>19</v>
      </c>
      <c r="D226" s="159" t="s">
        <v>884</v>
      </c>
      <c r="E226" s="121" t="s">
        <v>136</v>
      </c>
      <c r="F226" s="120">
        <v>1</v>
      </c>
      <c r="G226" s="122">
        <v>11.33</v>
      </c>
      <c r="H226" s="122">
        <v>13.97</v>
      </c>
      <c r="I226" s="122">
        <v>13.97</v>
      </c>
      <c r="J226" s="123">
        <v>5.4174864137332357E-6</v>
      </c>
    </row>
    <row r="227" spans="1:10" x14ac:dyDescent="0.2">
      <c r="A227" s="3" t="s">
        <v>885</v>
      </c>
      <c r="B227" s="3"/>
      <c r="C227" s="3"/>
      <c r="D227" s="3" t="s">
        <v>886</v>
      </c>
      <c r="E227" s="3"/>
      <c r="F227" s="2"/>
      <c r="G227" s="3"/>
      <c r="H227" s="3"/>
      <c r="I227" s="105">
        <v>28359.26</v>
      </c>
      <c r="J227" s="106">
        <v>1.0997559466966959E-2</v>
      </c>
    </row>
    <row r="228" spans="1:10" ht="25.5" x14ac:dyDescent="0.2">
      <c r="A228" s="159" t="s">
        <v>887</v>
      </c>
      <c r="B228" s="120" t="s">
        <v>888</v>
      </c>
      <c r="C228" s="159" t="s">
        <v>19</v>
      </c>
      <c r="D228" s="159" t="s">
        <v>889</v>
      </c>
      <c r="E228" s="121" t="s">
        <v>136</v>
      </c>
      <c r="F228" s="120">
        <v>3</v>
      </c>
      <c r="G228" s="122">
        <v>61.78</v>
      </c>
      <c r="H228" s="122">
        <v>76.27</v>
      </c>
      <c r="I228" s="122">
        <v>228.81</v>
      </c>
      <c r="J228" s="123">
        <v>8.87312144829135E-5</v>
      </c>
    </row>
    <row r="229" spans="1:10" ht="25.5" x14ac:dyDescent="0.2">
      <c r="A229" s="159" t="s">
        <v>890</v>
      </c>
      <c r="B229" s="120" t="s">
        <v>891</v>
      </c>
      <c r="C229" s="159" t="s">
        <v>19</v>
      </c>
      <c r="D229" s="159" t="s">
        <v>892</v>
      </c>
      <c r="E229" s="121" t="s">
        <v>136</v>
      </c>
      <c r="F229" s="120">
        <v>3</v>
      </c>
      <c r="G229" s="122">
        <v>146.99</v>
      </c>
      <c r="H229" s="122">
        <v>181.5</v>
      </c>
      <c r="I229" s="122">
        <v>544.5</v>
      </c>
      <c r="J229" s="123">
        <v>2.1115399801558676E-4</v>
      </c>
    </row>
    <row r="230" spans="1:10" ht="25.5" x14ac:dyDescent="0.2">
      <c r="A230" s="159" t="s">
        <v>893</v>
      </c>
      <c r="B230" s="120" t="s">
        <v>894</v>
      </c>
      <c r="C230" s="159" t="s">
        <v>19</v>
      </c>
      <c r="D230" s="159" t="s">
        <v>895</v>
      </c>
      <c r="E230" s="121" t="s">
        <v>136</v>
      </c>
      <c r="F230" s="120">
        <v>2</v>
      </c>
      <c r="G230" s="122">
        <v>40.090000000000003</v>
      </c>
      <c r="H230" s="122">
        <v>49.5</v>
      </c>
      <c r="I230" s="122">
        <v>99</v>
      </c>
      <c r="J230" s="123">
        <v>3.8391636002833954E-5</v>
      </c>
    </row>
    <row r="231" spans="1:10" ht="25.5" x14ac:dyDescent="0.2">
      <c r="A231" s="159" t="s">
        <v>896</v>
      </c>
      <c r="B231" s="120" t="s">
        <v>897</v>
      </c>
      <c r="C231" s="159" t="s">
        <v>19</v>
      </c>
      <c r="D231" s="159" t="s">
        <v>898</v>
      </c>
      <c r="E231" s="121" t="s">
        <v>136</v>
      </c>
      <c r="F231" s="120">
        <v>25</v>
      </c>
      <c r="G231" s="122">
        <v>94.82</v>
      </c>
      <c r="H231" s="122">
        <v>117.07</v>
      </c>
      <c r="I231" s="122">
        <v>2926.75</v>
      </c>
      <c r="J231" s="123">
        <v>1.1349769764777199E-3</v>
      </c>
    </row>
    <row r="232" spans="1:10" ht="25.5" x14ac:dyDescent="0.2">
      <c r="A232" s="159" t="s">
        <v>899</v>
      </c>
      <c r="B232" s="120" t="s">
        <v>900</v>
      </c>
      <c r="C232" s="159" t="s">
        <v>19</v>
      </c>
      <c r="D232" s="159" t="s">
        <v>901</v>
      </c>
      <c r="E232" s="121" t="s">
        <v>136</v>
      </c>
      <c r="F232" s="120">
        <v>2</v>
      </c>
      <c r="G232" s="122">
        <v>90.16</v>
      </c>
      <c r="H232" s="122">
        <v>111.32</v>
      </c>
      <c r="I232" s="122">
        <v>222.64</v>
      </c>
      <c r="J232" s="123">
        <v>8.6338523633039909E-5</v>
      </c>
    </row>
    <row r="233" spans="1:10" ht="25.5" x14ac:dyDescent="0.2">
      <c r="A233" s="159" t="s">
        <v>902</v>
      </c>
      <c r="B233" s="120" t="s">
        <v>903</v>
      </c>
      <c r="C233" s="159" t="s">
        <v>19</v>
      </c>
      <c r="D233" s="159" t="s">
        <v>904</v>
      </c>
      <c r="E233" s="121" t="s">
        <v>136</v>
      </c>
      <c r="F233" s="120">
        <v>6</v>
      </c>
      <c r="G233" s="122">
        <v>294.41000000000003</v>
      </c>
      <c r="H233" s="122">
        <v>363.51</v>
      </c>
      <c r="I233" s="122">
        <v>2181.06</v>
      </c>
      <c r="J233" s="123">
        <v>8.4580264262970736E-4</v>
      </c>
    </row>
    <row r="234" spans="1:10" x14ac:dyDescent="0.2">
      <c r="A234" s="159" t="s">
        <v>905</v>
      </c>
      <c r="B234" s="120" t="s">
        <v>266</v>
      </c>
      <c r="C234" s="159" t="s">
        <v>16</v>
      </c>
      <c r="D234" s="159" t="s">
        <v>267</v>
      </c>
      <c r="E234" s="121" t="s">
        <v>136</v>
      </c>
      <c r="F234" s="120">
        <v>6</v>
      </c>
      <c r="G234" s="122">
        <v>13.72</v>
      </c>
      <c r="H234" s="122">
        <v>16.93</v>
      </c>
      <c r="I234" s="122">
        <v>101.58</v>
      </c>
      <c r="J234" s="123">
        <v>3.9392145304725993E-5</v>
      </c>
    </row>
    <row r="235" spans="1:10" ht="25.5" x14ac:dyDescent="0.2">
      <c r="A235" s="159" t="s">
        <v>906</v>
      </c>
      <c r="B235" s="120" t="s">
        <v>231</v>
      </c>
      <c r="C235" s="159" t="s">
        <v>19</v>
      </c>
      <c r="D235" s="159" t="s">
        <v>279</v>
      </c>
      <c r="E235" s="121" t="s">
        <v>136</v>
      </c>
      <c r="F235" s="120">
        <v>27</v>
      </c>
      <c r="G235" s="122">
        <v>11.33</v>
      </c>
      <c r="H235" s="122">
        <v>13.97</v>
      </c>
      <c r="I235" s="122">
        <v>377.19</v>
      </c>
      <c r="J235" s="123">
        <v>1.4627213317079736E-4</v>
      </c>
    </row>
    <row r="236" spans="1:10" ht="25.5" x14ac:dyDescent="0.2">
      <c r="A236" s="159" t="s">
        <v>907</v>
      </c>
      <c r="B236" s="120" t="s">
        <v>908</v>
      </c>
      <c r="C236" s="159" t="s">
        <v>16</v>
      </c>
      <c r="D236" s="159" t="s">
        <v>909</v>
      </c>
      <c r="E236" s="121" t="s">
        <v>136</v>
      </c>
      <c r="F236" s="120">
        <v>6</v>
      </c>
      <c r="G236" s="122">
        <v>105.58</v>
      </c>
      <c r="H236" s="122">
        <v>130.25</v>
      </c>
      <c r="I236" s="122">
        <v>781.5</v>
      </c>
      <c r="J236" s="123">
        <v>3.0306124784055291E-4</v>
      </c>
    </row>
    <row r="237" spans="1:10" ht="25.5" x14ac:dyDescent="0.2">
      <c r="A237" s="159" t="s">
        <v>910</v>
      </c>
      <c r="B237" s="120" t="s">
        <v>911</v>
      </c>
      <c r="C237" s="159" t="s">
        <v>19</v>
      </c>
      <c r="D237" s="159" t="s">
        <v>912</v>
      </c>
      <c r="E237" s="121" t="s">
        <v>136</v>
      </c>
      <c r="F237" s="120">
        <v>2</v>
      </c>
      <c r="G237" s="122">
        <v>7.94</v>
      </c>
      <c r="H237" s="122">
        <v>9.7899999999999991</v>
      </c>
      <c r="I237" s="122">
        <v>19.579999999999998</v>
      </c>
      <c r="J237" s="123">
        <v>7.5930124538938266E-6</v>
      </c>
    </row>
    <row r="238" spans="1:10" ht="38.25" x14ac:dyDescent="0.2">
      <c r="A238" s="159" t="s">
        <v>913</v>
      </c>
      <c r="B238" s="120" t="s">
        <v>914</v>
      </c>
      <c r="C238" s="159" t="s">
        <v>19</v>
      </c>
      <c r="D238" s="159" t="s">
        <v>915</v>
      </c>
      <c r="E238" s="121" t="s">
        <v>136</v>
      </c>
      <c r="F238" s="120">
        <v>56</v>
      </c>
      <c r="G238" s="122">
        <v>7.35</v>
      </c>
      <c r="H238" s="122">
        <v>9.06</v>
      </c>
      <c r="I238" s="122">
        <v>507.36</v>
      </c>
      <c r="J238" s="123">
        <v>1.9675131759997814E-4</v>
      </c>
    </row>
    <row r="239" spans="1:10" ht="38.25" x14ac:dyDescent="0.2">
      <c r="A239" s="159" t="s">
        <v>916</v>
      </c>
      <c r="B239" s="120" t="s">
        <v>917</v>
      </c>
      <c r="C239" s="159" t="s">
        <v>19</v>
      </c>
      <c r="D239" s="159" t="s">
        <v>918</v>
      </c>
      <c r="E239" s="121" t="s">
        <v>136</v>
      </c>
      <c r="F239" s="120">
        <v>6</v>
      </c>
      <c r="G239" s="122">
        <v>9.57</v>
      </c>
      <c r="H239" s="122">
        <v>11.8</v>
      </c>
      <c r="I239" s="122">
        <v>70.8</v>
      </c>
      <c r="J239" s="123">
        <v>2.7455836656572162E-5</v>
      </c>
    </row>
    <row r="240" spans="1:10" ht="38.25" x14ac:dyDescent="0.2">
      <c r="A240" s="159" t="s">
        <v>919</v>
      </c>
      <c r="B240" s="120" t="s">
        <v>920</v>
      </c>
      <c r="C240" s="159" t="s">
        <v>19</v>
      </c>
      <c r="D240" s="159" t="s">
        <v>921</v>
      </c>
      <c r="E240" s="121" t="s">
        <v>136</v>
      </c>
      <c r="F240" s="120">
        <v>6</v>
      </c>
      <c r="G240" s="122">
        <v>10.84</v>
      </c>
      <c r="H240" s="122">
        <v>13.37</v>
      </c>
      <c r="I240" s="122">
        <v>80.22</v>
      </c>
      <c r="J240" s="123">
        <v>3.1108858991387272E-5</v>
      </c>
    </row>
    <row r="241" spans="1:10" ht="38.25" x14ac:dyDescent="0.2">
      <c r="A241" s="159" t="s">
        <v>922</v>
      </c>
      <c r="B241" s="120" t="s">
        <v>923</v>
      </c>
      <c r="C241" s="159" t="s">
        <v>19</v>
      </c>
      <c r="D241" s="159" t="s">
        <v>924</v>
      </c>
      <c r="E241" s="121" t="s">
        <v>136</v>
      </c>
      <c r="F241" s="120">
        <v>6</v>
      </c>
      <c r="G241" s="122">
        <v>19.55</v>
      </c>
      <c r="H241" s="122">
        <v>24.13</v>
      </c>
      <c r="I241" s="122">
        <v>144.78</v>
      </c>
      <c r="J241" s="123">
        <v>5.6144859196871714E-5</v>
      </c>
    </row>
    <row r="242" spans="1:10" ht="25.5" x14ac:dyDescent="0.2">
      <c r="A242" s="159" t="s">
        <v>925</v>
      </c>
      <c r="B242" s="120" t="s">
        <v>926</v>
      </c>
      <c r="C242" s="159" t="s">
        <v>19</v>
      </c>
      <c r="D242" s="159" t="s">
        <v>927</v>
      </c>
      <c r="E242" s="121" t="s">
        <v>136</v>
      </c>
      <c r="F242" s="120">
        <v>22</v>
      </c>
      <c r="G242" s="122">
        <v>5.34</v>
      </c>
      <c r="H242" s="122">
        <v>6.59</v>
      </c>
      <c r="I242" s="122">
        <v>144.97999999999999</v>
      </c>
      <c r="J242" s="123">
        <v>5.6222418057483499E-5</v>
      </c>
    </row>
    <row r="243" spans="1:10" ht="25.5" x14ac:dyDescent="0.2">
      <c r="A243" s="159" t="s">
        <v>928</v>
      </c>
      <c r="B243" s="120" t="s">
        <v>929</v>
      </c>
      <c r="C243" s="159" t="s">
        <v>19</v>
      </c>
      <c r="D243" s="159" t="s">
        <v>930</v>
      </c>
      <c r="E243" s="121" t="s">
        <v>136</v>
      </c>
      <c r="F243" s="120">
        <v>5</v>
      </c>
      <c r="G243" s="122">
        <v>15.41</v>
      </c>
      <c r="H243" s="122">
        <v>19.02</v>
      </c>
      <c r="I243" s="122">
        <v>95.1</v>
      </c>
      <c r="J243" s="123">
        <v>3.6879238220904134E-5</v>
      </c>
    </row>
    <row r="244" spans="1:10" ht="25.5" x14ac:dyDescent="0.2">
      <c r="A244" s="159" t="s">
        <v>931</v>
      </c>
      <c r="B244" s="120" t="s">
        <v>932</v>
      </c>
      <c r="C244" s="159" t="s">
        <v>19</v>
      </c>
      <c r="D244" s="159" t="s">
        <v>933</v>
      </c>
      <c r="E244" s="121" t="s">
        <v>136</v>
      </c>
      <c r="F244" s="120">
        <v>3</v>
      </c>
      <c r="G244" s="122">
        <v>10.44</v>
      </c>
      <c r="H244" s="122">
        <v>12.88</v>
      </c>
      <c r="I244" s="122">
        <v>38.64</v>
      </c>
      <c r="J244" s="123">
        <v>1.498437187019701E-5</v>
      </c>
    </row>
    <row r="245" spans="1:10" ht="25.5" x14ac:dyDescent="0.2">
      <c r="A245" s="159" t="s">
        <v>934</v>
      </c>
      <c r="B245" s="120" t="s">
        <v>935</v>
      </c>
      <c r="C245" s="159" t="s">
        <v>19</v>
      </c>
      <c r="D245" s="159" t="s">
        <v>936</v>
      </c>
      <c r="E245" s="121" t="s">
        <v>136</v>
      </c>
      <c r="F245" s="120">
        <v>111</v>
      </c>
      <c r="G245" s="122">
        <v>12.82</v>
      </c>
      <c r="H245" s="122">
        <v>15.81</v>
      </c>
      <c r="I245" s="122">
        <v>1754.91</v>
      </c>
      <c r="J245" s="123">
        <v>6.8054410038114474E-4</v>
      </c>
    </row>
    <row r="246" spans="1:10" ht="25.5" x14ac:dyDescent="0.2">
      <c r="A246" s="159" t="s">
        <v>937</v>
      </c>
      <c r="B246" s="120" t="s">
        <v>938</v>
      </c>
      <c r="C246" s="159" t="s">
        <v>19</v>
      </c>
      <c r="D246" s="159" t="s">
        <v>939</v>
      </c>
      <c r="E246" s="121" t="s">
        <v>136</v>
      </c>
      <c r="F246" s="120">
        <v>24</v>
      </c>
      <c r="G246" s="122">
        <v>18.25</v>
      </c>
      <c r="H246" s="122">
        <v>22.52</v>
      </c>
      <c r="I246" s="122">
        <v>540.48</v>
      </c>
      <c r="J246" s="123">
        <v>2.0959506491728986E-4</v>
      </c>
    </row>
    <row r="247" spans="1:10" ht="25.5" x14ac:dyDescent="0.2">
      <c r="A247" s="159" t="s">
        <v>940</v>
      </c>
      <c r="B247" s="120" t="s">
        <v>941</v>
      </c>
      <c r="C247" s="159" t="s">
        <v>19</v>
      </c>
      <c r="D247" s="159" t="s">
        <v>942</v>
      </c>
      <c r="E247" s="121" t="s">
        <v>136</v>
      </c>
      <c r="F247" s="120">
        <v>10</v>
      </c>
      <c r="G247" s="122">
        <v>22.8</v>
      </c>
      <c r="H247" s="122">
        <v>28.14</v>
      </c>
      <c r="I247" s="122">
        <v>281.39999999999998</v>
      </c>
      <c r="J247" s="123">
        <v>1.0912531688078257E-4</v>
      </c>
    </row>
    <row r="248" spans="1:10" ht="25.5" x14ac:dyDescent="0.2">
      <c r="A248" s="159" t="s">
        <v>943</v>
      </c>
      <c r="B248" s="120" t="s">
        <v>944</v>
      </c>
      <c r="C248" s="159" t="s">
        <v>19</v>
      </c>
      <c r="D248" s="159" t="s">
        <v>945</v>
      </c>
      <c r="E248" s="121" t="s">
        <v>136</v>
      </c>
      <c r="F248" s="120">
        <v>16</v>
      </c>
      <c r="G248" s="122">
        <v>45.21</v>
      </c>
      <c r="H248" s="122">
        <v>55.82</v>
      </c>
      <c r="I248" s="122">
        <v>893.12</v>
      </c>
      <c r="J248" s="123">
        <v>3.463468479479905E-4</v>
      </c>
    </row>
    <row r="249" spans="1:10" ht="25.5" x14ac:dyDescent="0.2">
      <c r="A249" s="159" t="s">
        <v>946</v>
      </c>
      <c r="B249" s="120" t="s">
        <v>947</v>
      </c>
      <c r="C249" s="159" t="s">
        <v>19</v>
      </c>
      <c r="D249" s="159" t="s">
        <v>948</v>
      </c>
      <c r="E249" s="121" t="s">
        <v>136</v>
      </c>
      <c r="F249" s="120">
        <v>2</v>
      </c>
      <c r="G249" s="122">
        <v>13.43</v>
      </c>
      <c r="H249" s="122">
        <v>16.57</v>
      </c>
      <c r="I249" s="122">
        <v>33.14</v>
      </c>
      <c r="J249" s="123">
        <v>1.2851503203372901E-5</v>
      </c>
    </row>
    <row r="250" spans="1:10" ht="25.5" x14ac:dyDescent="0.2">
      <c r="A250" s="159" t="s">
        <v>949</v>
      </c>
      <c r="B250" s="120" t="s">
        <v>950</v>
      </c>
      <c r="C250" s="159" t="s">
        <v>19</v>
      </c>
      <c r="D250" s="159" t="s">
        <v>951</v>
      </c>
      <c r="E250" s="121" t="s">
        <v>136</v>
      </c>
      <c r="F250" s="120">
        <v>2</v>
      </c>
      <c r="G250" s="122">
        <v>24.33</v>
      </c>
      <c r="H250" s="122">
        <v>30.03</v>
      </c>
      <c r="I250" s="122">
        <v>60.06</v>
      </c>
      <c r="J250" s="123">
        <v>2.3290925841719265E-5</v>
      </c>
    </row>
    <row r="251" spans="1:10" ht="25.5" x14ac:dyDescent="0.2">
      <c r="A251" s="159" t="s">
        <v>952</v>
      </c>
      <c r="B251" s="120" t="s">
        <v>953</v>
      </c>
      <c r="C251" s="159" t="s">
        <v>19</v>
      </c>
      <c r="D251" s="159" t="s">
        <v>954</v>
      </c>
      <c r="E251" s="121" t="s">
        <v>136</v>
      </c>
      <c r="F251" s="120">
        <v>4</v>
      </c>
      <c r="G251" s="122">
        <v>16.05</v>
      </c>
      <c r="H251" s="122">
        <v>19.8</v>
      </c>
      <c r="I251" s="122">
        <v>79.2</v>
      </c>
      <c r="J251" s="123">
        <v>3.0713308802267166E-5</v>
      </c>
    </row>
    <row r="252" spans="1:10" ht="25.5" x14ac:dyDescent="0.2">
      <c r="A252" s="159" t="s">
        <v>955</v>
      </c>
      <c r="B252" s="120" t="s">
        <v>956</v>
      </c>
      <c r="C252" s="159" t="s">
        <v>19</v>
      </c>
      <c r="D252" s="159" t="s">
        <v>957</v>
      </c>
      <c r="E252" s="121" t="s">
        <v>136</v>
      </c>
      <c r="F252" s="120">
        <v>48</v>
      </c>
      <c r="G252" s="122">
        <v>10.67</v>
      </c>
      <c r="H252" s="122">
        <v>13.16</v>
      </c>
      <c r="I252" s="122">
        <v>631.67999999999995</v>
      </c>
      <c r="J252" s="123">
        <v>2.4496190535626416E-4</v>
      </c>
    </row>
    <row r="253" spans="1:10" ht="25.5" x14ac:dyDescent="0.2">
      <c r="A253" s="159" t="s">
        <v>958</v>
      </c>
      <c r="B253" s="120" t="s">
        <v>959</v>
      </c>
      <c r="C253" s="159" t="s">
        <v>19</v>
      </c>
      <c r="D253" s="159" t="s">
        <v>960</v>
      </c>
      <c r="E253" s="121" t="s">
        <v>136</v>
      </c>
      <c r="F253" s="120">
        <v>11</v>
      </c>
      <c r="G253" s="122">
        <v>15.14</v>
      </c>
      <c r="H253" s="122">
        <v>18.68</v>
      </c>
      <c r="I253" s="122">
        <v>205.48</v>
      </c>
      <c r="J253" s="123">
        <v>7.9683973392548696E-5</v>
      </c>
    </row>
    <row r="254" spans="1:10" ht="25.5" x14ac:dyDescent="0.2">
      <c r="A254" s="159" t="s">
        <v>961</v>
      </c>
      <c r="B254" s="120" t="s">
        <v>962</v>
      </c>
      <c r="C254" s="159" t="s">
        <v>19</v>
      </c>
      <c r="D254" s="159" t="s">
        <v>963</v>
      </c>
      <c r="E254" s="121" t="s">
        <v>136</v>
      </c>
      <c r="F254" s="120">
        <v>1</v>
      </c>
      <c r="G254" s="122">
        <v>7.83</v>
      </c>
      <c r="H254" s="122">
        <v>9.66</v>
      </c>
      <c r="I254" s="122">
        <v>9.66</v>
      </c>
      <c r="J254" s="123">
        <v>3.7460929675492526E-6</v>
      </c>
    </row>
    <row r="255" spans="1:10" ht="25.5" x14ac:dyDescent="0.2">
      <c r="A255" s="159" t="s">
        <v>964</v>
      </c>
      <c r="B255" s="120" t="s">
        <v>965</v>
      </c>
      <c r="C255" s="159" t="s">
        <v>19</v>
      </c>
      <c r="D255" s="159" t="s">
        <v>966</v>
      </c>
      <c r="E255" s="121" t="s">
        <v>136</v>
      </c>
      <c r="F255" s="120">
        <v>1</v>
      </c>
      <c r="G255" s="122">
        <v>7.85</v>
      </c>
      <c r="H255" s="122">
        <v>9.68</v>
      </c>
      <c r="I255" s="122">
        <v>9.68</v>
      </c>
      <c r="J255" s="123">
        <v>3.7538488536104313E-6</v>
      </c>
    </row>
    <row r="256" spans="1:10" ht="25.5" x14ac:dyDescent="0.2">
      <c r="A256" s="159" t="s">
        <v>967</v>
      </c>
      <c r="B256" s="120" t="s">
        <v>968</v>
      </c>
      <c r="C256" s="159" t="s">
        <v>19</v>
      </c>
      <c r="D256" s="159" t="s">
        <v>969</v>
      </c>
      <c r="E256" s="121" t="s">
        <v>136</v>
      </c>
      <c r="F256" s="120">
        <v>22</v>
      </c>
      <c r="G256" s="122">
        <v>10.54</v>
      </c>
      <c r="H256" s="122">
        <v>13</v>
      </c>
      <c r="I256" s="122">
        <v>286</v>
      </c>
      <c r="J256" s="123">
        <v>1.1090917067485365E-4</v>
      </c>
    </row>
    <row r="257" spans="1:10" ht="25.5" x14ac:dyDescent="0.2">
      <c r="A257" s="159" t="s">
        <v>970</v>
      </c>
      <c r="B257" s="120" t="s">
        <v>971</v>
      </c>
      <c r="C257" s="159" t="s">
        <v>19</v>
      </c>
      <c r="D257" s="159" t="s">
        <v>972</v>
      </c>
      <c r="E257" s="121" t="s">
        <v>136</v>
      </c>
      <c r="F257" s="120">
        <v>5</v>
      </c>
      <c r="G257" s="122">
        <v>22.58</v>
      </c>
      <c r="H257" s="122">
        <v>27.87</v>
      </c>
      <c r="I257" s="122">
        <v>139.35</v>
      </c>
      <c r="J257" s="123">
        <v>5.4039136131261735E-5</v>
      </c>
    </row>
    <row r="258" spans="1:10" ht="25.5" x14ac:dyDescent="0.2">
      <c r="A258" s="159" t="s">
        <v>973</v>
      </c>
      <c r="B258" s="120" t="s">
        <v>974</v>
      </c>
      <c r="C258" s="159" t="s">
        <v>19</v>
      </c>
      <c r="D258" s="159" t="s">
        <v>975</v>
      </c>
      <c r="E258" s="121" t="s">
        <v>23</v>
      </c>
      <c r="F258" s="120">
        <v>4.9000000000000004</v>
      </c>
      <c r="G258" s="122">
        <v>22.66</v>
      </c>
      <c r="H258" s="122">
        <v>27.95</v>
      </c>
      <c r="I258" s="122">
        <v>136.94999999999999</v>
      </c>
      <c r="J258" s="123">
        <v>5.3108429803920306E-5</v>
      </c>
    </row>
    <row r="259" spans="1:10" ht="25.5" x14ac:dyDescent="0.2">
      <c r="A259" s="159" t="s">
        <v>976</v>
      </c>
      <c r="B259" s="120" t="s">
        <v>977</v>
      </c>
      <c r="C259" s="159" t="s">
        <v>19</v>
      </c>
      <c r="D259" s="159" t="s">
        <v>978</v>
      </c>
      <c r="E259" s="121" t="s">
        <v>23</v>
      </c>
      <c r="F259" s="120">
        <v>116.7</v>
      </c>
      <c r="G259" s="122">
        <v>26.16</v>
      </c>
      <c r="H259" s="122">
        <v>32.26</v>
      </c>
      <c r="I259" s="122">
        <v>3764.74</v>
      </c>
      <c r="J259" s="123">
        <v>1.4599447244980717E-3</v>
      </c>
    </row>
    <row r="260" spans="1:10" ht="25.5" x14ac:dyDescent="0.2">
      <c r="A260" s="159" t="s">
        <v>979</v>
      </c>
      <c r="B260" s="120" t="s">
        <v>980</v>
      </c>
      <c r="C260" s="159" t="s">
        <v>19</v>
      </c>
      <c r="D260" s="159" t="s">
        <v>981</v>
      </c>
      <c r="E260" s="121" t="s">
        <v>23</v>
      </c>
      <c r="F260" s="120">
        <v>124.4</v>
      </c>
      <c r="G260" s="122">
        <v>35.18</v>
      </c>
      <c r="H260" s="122">
        <v>43.41</v>
      </c>
      <c r="I260" s="122">
        <v>5400.2</v>
      </c>
      <c r="J260" s="123">
        <v>2.0941667953788276E-3</v>
      </c>
    </row>
    <row r="261" spans="1:10" ht="25.5" x14ac:dyDescent="0.2">
      <c r="A261" s="159" t="s">
        <v>982</v>
      </c>
      <c r="B261" s="120" t="s">
        <v>983</v>
      </c>
      <c r="C261" s="159" t="s">
        <v>19</v>
      </c>
      <c r="D261" s="159" t="s">
        <v>984</v>
      </c>
      <c r="E261" s="121" t="s">
        <v>23</v>
      </c>
      <c r="F261" s="120">
        <v>17.7</v>
      </c>
      <c r="G261" s="122">
        <v>17.350000000000001</v>
      </c>
      <c r="H261" s="122">
        <v>21.42</v>
      </c>
      <c r="I261" s="122">
        <v>379.13</v>
      </c>
      <c r="J261" s="123">
        <v>1.4702445411873168E-4</v>
      </c>
    </row>
    <row r="262" spans="1:10" ht="25.5" x14ac:dyDescent="0.2">
      <c r="A262" s="159" t="s">
        <v>985</v>
      </c>
      <c r="B262" s="120" t="s">
        <v>986</v>
      </c>
      <c r="C262" s="159" t="s">
        <v>19</v>
      </c>
      <c r="D262" s="159" t="s">
        <v>987</v>
      </c>
      <c r="E262" s="121" t="s">
        <v>23</v>
      </c>
      <c r="F262" s="120">
        <v>33.4</v>
      </c>
      <c r="G262" s="122">
        <v>27.65</v>
      </c>
      <c r="H262" s="122">
        <v>34.14</v>
      </c>
      <c r="I262" s="122">
        <v>1140.27</v>
      </c>
      <c r="J262" s="123">
        <v>4.4219020994900476E-4</v>
      </c>
    </row>
    <row r="263" spans="1:10" ht="25.5" x14ac:dyDescent="0.2">
      <c r="A263" s="159" t="s">
        <v>988</v>
      </c>
      <c r="B263" s="120" t="s">
        <v>989</v>
      </c>
      <c r="C263" s="159" t="s">
        <v>19</v>
      </c>
      <c r="D263" s="159" t="s">
        <v>990</v>
      </c>
      <c r="E263" s="121" t="s">
        <v>136</v>
      </c>
      <c r="F263" s="120">
        <v>14</v>
      </c>
      <c r="G263" s="122">
        <v>14.67</v>
      </c>
      <c r="H263" s="122">
        <v>18.09</v>
      </c>
      <c r="I263" s="122">
        <v>253.26</v>
      </c>
      <c r="J263" s="123">
        <v>9.8212785192704314E-5</v>
      </c>
    </row>
    <row r="264" spans="1:10" ht="25.5" x14ac:dyDescent="0.2">
      <c r="A264" s="159" t="s">
        <v>991</v>
      </c>
      <c r="B264" s="120" t="s">
        <v>992</v>
      </c>
      <c r="C264" s="159" t="s">
        <v>19</v>
      </c>
      <c r="D264" s="159" t="s">
        <v>993</v>
      </c>
      <c r="E264" s="121" t="s">
        <v>136</v>
      </c>
      <c r="F264" s="120">
        <v>19</v>
      </c>
      <c r="G264" s="122">
        <v>20.03</v>
      </c>
      <c r="H264" s="122">
        <v>24.71</v>
      </c>
      <c r="I264" s="122">
        <v>469.49</v>
      </c>
      <c r="J264" s="123">
        <v>1.820655473431365E-4</v>
      </c>
    </row>
    <row r="265" spans="1:10" ht="25.5" x14ac:dyDescent="0.2">
      <c r="A265" s="159" t="s">
        <v>994</v>
      </c>
      <c r="B265" s="120" t="s">
        <v>995</v>
      </c>
      <c r="C265" s="159" t="s">
        <v>19</v>
      </c>
      <c r="D265" s="159" t="s">
        <v>996</v>
      </c>
      <c r="E265" s="121" t="s">
        <v>136</v>
      </c>
      <c r="F265" s="120">
        <v>1</v>
      </c>
      <c r="G265" s="122">
        <v>23.56</v>
      </c>
      <c r="H265" s="122">
        <v>29.08</v>
      </c>
      <c r="I265" s="122">
        <v>29.08</v>
      </c>
      <c r="J265" s="123">
        <v>1.127705833295365E-5</v>
      </c>
    </row>
    <row r="266" spans="1:10" ht="25.5" x14ac:dyDescent="0.2">
      <c r="A266" s="159" t="s">
        <v>997</v>
      </c>
      <c r="B266" s="120" t="s">
        <v>998</v>
      </c>
      <c r="C266" s="159" t="s">
        <v>19</v>
      </c>
      <c r="D266" s="159" t="s">
        <v>999</v>
      </c>
      <c r="E266" s="121" t="s">
        <v>136</v>
      </c>
      <c r="F266" s="120">
        <v>2</v>
      </c>
      <c r="G266" s="122">
        <v>47.14</v>
      </c>
      <c r="H266" s="122">
        <v>58.19</v>
      </c>
      <c r="I266" s="122">
        <v>116.38</v>
      </c>
      <c r="J266" s="123">
        <v>4.5131500989998136E-5</v>
      </c>
    </row>
    <row r="267" spans="1:10" ht="38.25" x14ac:dyDescent="0.2">
      <c r="A267" s="159" t="s">
        <v>1000</v>
      </c>
      <c r="B267" s="120" t="s">
        <v>1001</v>
      </c>
      <c r="C267" s="159" t="s">
        <v>19</v>
      </c>
      <c r="D267" s="159" t="s">
        <v>1002</v>
      </c>
      <c r="E267" s="121" t="s">
        <v>136</v>
      </c>
      <c r="F267" s="120">
        <v>3</v>
      </c>
      <c r="G267" s="122">
        <v>16.88</v>
      </c>
      <c r="H267" s="122">
        <v>20.83</v>
      </c>
      <c r="I267" s="122">
        <v>62.49</v>
      </c>
      <c r="J267" s="123">
        <v>2.4233265998152463E-5</v>
      </c>
    </row>
    <row r="268" spans="1:10" ht="38.25" x14ac:dyDescent="0.2">
      <c r="A268" s="159" t="s">
        <v>1003</v>
      </c>
      <c r="B268" s="120" t="s">
        <v>1004</v>
      </c>
      <c r="C268" s="159" t="s">
        <v>19</v>
      </c>
      <c r="D268" s="159" t="s">
        <v>1005</v>
      </c>
      <c r="E268" s="121" t="s">
        <v>136</v>
      </c>
      <c r="F268" s="120">
        <v>28</v>
      </c>
      <c r="G268" s="122">
        <v>13.7</v>
      </c>
      <c r="H268" s="122">
        <v>16.899999999999999</v>
      </c>
      <c r="I268" s="122">
        <v>473.2</v>
      </c>
      <c r="J268" s="123">
        <v>1.8350426420748512E-4</v>
      </c>
    </row>
    <row r="269" spans="1:10" ht="38.25" x14ac:dyDescent="0.2">
      <c r="A269" s="159" t="s">
        <v>1006</v>
      </c>
      <c r="B269" s="120" t="s">
        <v>1007</v>
      </c>
      <c r="C269" s="159" t="s">
        <v>19</v>
      </c>
      <c r="D269" s="159" t="s">
        <v>1008</v>
      </c>
      <c r="E269" s="121" t="s">
        <v>136</v>
      </c>
      <c r="F269" s="120">
        <v>1</v>
      </c>
      <c r="G269" s="122">
        <v>19.3</v>
      </c>
      <c r="H269" s="122">
        <v>23.82</v>
      </c>
      <c r="I269" s="122">
        <v>23.82</v>
      </c>
      <c r="J269" s="123">
        <v>9.2372602988636842E-6</v>
      </c>
    </row>
    <row r="270" spans="1:10" ht="25.5" x14ac:dyDescent="0.2">
      <c r="A270" s="159" t="s">
        <v>1009</v>
      </c>
      <c r="B270" s="120" t="s">
        <v>1010</v>
      </c>
      <c r="C270" s="159" t="s">
        <v>19</v>
      </c>
      <c r="D270" s="159" t="s">
        <v>1011</v>
      </c>
      <c r="E270" s="121" t="s">
        <v>136</v>
      </c>
      <c r="F270" s="120">
        <v>2</v>
      </c>
      <c r="G270" s="122">
        <v>1061.4000000000001</v>
      </c>
      <c r="H270" s="122">
        <v>1310.8</v>
      </c>
      <c r="I270" s="122">
        <v>2621.6</v>
      </c>
      <c r="J270" s="123">
        <v>1.0166415448992878E-3</v>
      </c>
    </row>
    <row r="271" spans="1:10" x14ac:dyDescent="0.2">
      <c r="A271" s="3" t="s">
        <v>1012</v>
      </c>
      <c r="B271" s="3"/>
      <c r="C271" s="3"/>
      <c r="D271" s="3" t="s">
        <v>1013</v>
      </c>
      <c r="E271" s="3"/>
      <c r="F271" s="2"/>
      <c r="G271" s="3"/>
      <c r="H271" s="3"/>
      <c r="I271" s="105">
        <v>91193.37</v>
      </c>
      <c r="J271" s="106">
        <v>3.5364269362745025E-2</v>
      </c>
    </row>
    <row r="272" spans="1:10" ht="25.5" x14ac:dyDescent="0.2">
      <c r="A272" s="159" t="s">
        <v>1014</v>
      </c>
      <c r="B272" s="120" t="s">
        <v>1015</v>
      </c>
      <c r="C272" s="159" t="s">
        <v>19</v>
      </c>
      <c r="D272" s="159" t="s">
        <v>1016</v>
      </c>
      <c r="E272" s="121" t="s">
        <v>136</v>
      </c>
      <c r="F272" s="120">
        <v>12</v>
      </c>
      <c r="G272" s="122">
        <v>2979.25</v>
      </c>
      <c r="H272" s="122">
        <v>3679.06</v>
      </c>
      <c r="I272" s="122">
        <v>44148.72</v>
      </c>
      <c r="J272" s="123">
        <v>1.7120622103343794E-2</v>
      </c>
    </row>
    <row r="273" spans="1:10" ht="25.5" x14ac:dyDescent="0.2">
      <c r="A273" s="159" t="s">
        <v>1017</v>
      </c>
      <c r="B273" s="120" t="s">
        <v>1018</v>
      </c>
      <c r="C273" s="159" t="s">
        <v>19</v>
      </c>
      <c r="D273" s="159" t="s">
        <v>1019</v>
      </c>
      <c r="E273" s="121" t="s">
        <v>136</v>
      </c>
      <c r="F273" s="120">
        <v>3</v>
      </c>
      <c r="G273" s="122">
        <v>4329.3100000000004</v>
      </c>
      <c r="H273" s="122">
        <v>5346.37</v>
      </c>
      <c r="I273" s="122">
        <v>16039.11</v>
      </c>
      <c r="J273" s="123">
        <v>6.2198754841354962E-3</v>
      </c>
    </row>
    <row r="274" spans="1:10" ht="25.5" x14ac:dyDescent="0.2">
      <c r="A274" s="159" t="s">
        <v>1020</v>
      </c>
      <c r="B274" s="120" t="s">
        <v>1021</v>
      </c>
      <c r="C274" s="159" t="s">
        <v>19</v>
      </c>
      <c r="D274" s="159" t="s">
        <v>1022</v>
      </c>
      <c r="E274" s="121" t="s">
        <v>136</v>
      </c>
      <c r="F274" s="120">
        <v>2</v>
      </c>
      <c r="G274" s="122">
        <v>5902.63</v>
      </c>
      <c r="H274" s="122">
        <v>7289.41</v>
      </c>
      <c r="I274" s="122">
        <v>14578.82</v>
      </c>
      <c r="J274" s="123">
        <v>5.6535833413215728E-3</v>
      </c>
    </row>
    <row r="275" spans="1:10" ht="25.5" x14ac:dyDescent="0.2">
      <c r="A275" s="159" t="s">
        <v>1023</v>
      </c>
      <c r="B275" s="120" t="s">
        <v>1024</v>
      </c>
      <c r="C275" s="159" t="s">
        <v>16</v>
      </c>
      <c r="D275" s="159" t="s">
        <v>1025</v>
      </c>
      <c r="E275" s="121" t="s">
        <v>23</v>
      </c>
      <c r="F275" s="120">
        <v>54.3</v>
      </c>
      <c r="G275" s="122">
        <v>15.68</v>
      </c>
      <c r="H275" s="122">
        <v>19.36</v>
      </c>
      <c r="I275" s="122">
        <v>1051.24</v>
      </c>
      <c r="J275" s="123">
        <v>4.0766488314766835E-4</v>
      </c>
    </row>
    <row r="276" spans="1:10" ht="38.25" x14ac:dyDescent="0.2">
      <c r="A276" s="159" t="s">
        <v>1026</v>
      </c>
      <c r="B276" s="120" t="s">
        <v>1027</v>
      </c>
      <c r="C276" s="159" t="s">
        <v>19</v>
      </c>
      <c r="D276" s="159" t="s">
        <v>1028</v>
      </c>
      <c r="E276" s="121" t="s">
        <v>23</v>
      </c>
      <c r="F276" s="120">
        <v>33.700000000000003</v>
      </c>
      <c r="G276" s="122">
        <v>55.38</v>
      </c>
      <c r="H276" s="122">
        <v>68.38</v>
      </c>
      <c r="I276" s="122">
        <v>2304.4</v>
      </c>
      <c r="J276" s="123">
        <v>8.9363319196899562E-4</v>
      </c>
    </row>
    <row r="277" spans="1:10" ht="38.25" x14ac:dyDescent="0.2">
      <c r="A277" s="159" t="s">
        <v>1029</v>
      </c>
      <c r="B277" s="120" t="s">
        <v>1030</v>
      </c>
      <c r="C277" s="159" t="s">
        <v>19</v>
      </c>
      <c r="D277" s="159" t="s">
        <v>1031</v>
      </c>
      <c r="E277" s="121" t="s">
        <v>23</v>
      </c>
      <c r="F277" s="120">
        <v>41.8</v>
      </c>
      <c r="G277" s="122">
        <v>26.63</v>
      </c>
      <c r="H277" s="122">
        <v>32.869999999999997</v>
      </c>
      <c r="I277" s="122">
        <v>1373.96</v>
      </c>
      <c r="J277" s="123">
        <v>5.3281386063084581E-4</v>
      </c>
    </row>
    <row r="278" spans="1:10" ht="38.25" x14ac:dyDescent="0.2">
      <c r="A278" s="159" t="s">
        <v>1032</v>
      </c>
      <c r="B278" s="120" t="s">
        <v>1033</v>
      </c>
      <c r="C278" s="159" t="s">
        <v>19</v>
      </c>
      <c r="D278" s="159" t="s">
        <v>1034</v>
      </c>
      <c r="E278" s="121" t="s">
        <v>23</v>
      </c>
      <c r="F278" s="120">
        <v>12.5</v>
      </c>
      <c r="G278" s="122">
        <v>43.29</v>
      </c>
      <c r="H278" s="122">
        <v>53.44</v>
      </c>
      <c r="I278" s="122">
        <v>668</v>
      </c>
      <c r="J278" s="123">
        <v>2.5904659444336446E-4</v>
      </c>
    </row>
    <row r="279" spans="1:10" ht="38.25" x14ac:dyDescent="0.2">
      <c r="A279" s="159" t="s">
        <v>1035</v>
      </c>
      <c r="B279" s="120" t="s">
        <v>1036</v>
      </c>
      <c r="C279" s="159" t="s">
        <v>19</v>
      </c>
      <c r="D279" s="159" t="s">
        <v>1037</v>
      </c>
      <c r="E279" s="121" t="s">
        <v>23</v>
      </c>
      <c r="F279" s="120">
        <v>20.5</v>
      </c>
      <c r="G279" s="122">
        <v>67.709999999999994</v>
      </c>
      <c r="H279" s="122">
        <v>83.6</v>
      </c>
      <c r="I279" s="122">
        <v>1713.8</v>
      </c>
      <c r="J279" s="123">
        <v>6.6460187658239219E-4</v>
      </c>
    </row>
    <row r="280" spans="1:10" ht="25.5" x14ac:dyDescent="0.2">
      <c r="A280" s="159" t="s">
        <v>1038</v>
      </c>
      <c r="B280" s="120" t="s">
        <v>1039</v>
      </c>
      <c r="C280" s="159" t="s">
        <v>16</v>
      </c>
      <c r="D280" s="159" t="s">
        <v>1040</v>
      </c>
      <c r="E280" s="121" t="s">
        <v>136</v>
      </c>
      <c r="F280" s="120">
        <v>7</v>
      </c>
      <c r="G280" s="122">
        <v>411.96</v>
      </c>
      <c r="H280" s="122">
        <v>508.68</v>
      </c>
      <c r="I280" s="122">
        <v>3560.76</v>
      </c>
      <c r="J280" s="123">
        <v>1.3808424425601114E-3</v>
      </c>
    </row>
    <row r="281" spans="1:10" ht="25.5" x14ac:dyDescent="0.2">
      <c r="A281" s="159" t="s">
        <v>1041</v>
      </c>
      <c r="B281" s="120" t="s">
        <v>1042</v>
      </c>
      <c r="C281" s="159" t="s">
        <v>16</v>
      </c>
      <c r="D281" s="159" t="s">
        <v>1043</v>
      </c>
      <c r="E281" s="121" t="s">
        <v>23</v>
      </c>
      <c r="F281" s="120">
        <v>112</v>
      </c>
      <c r="G281" s="122">
        <v>41.64</v>
      </c>
      <c r="H281" s="122">
        <v>51.38</v>
      </c>
      <c r="I281" s="122">
        <v>5754.56</v>
      </c>
      <c r="J281" s="123">
        <v>2.2315855846107894E-3</v>
      </c>
    </row>
    <row r="282" spans="1:10" x14ac:dyDescent="0.2">
      <c r="A282" s="3" t="s">
        <v>1044</v>
      </c>
      <c r="B282" s="3"/>
      <c r="C282" s="3"/>
      <c r="D282" s="3" t="s">
        <v>1045</v>
      </c>
      <c r="E282" s="3"/>
      <c r="F282" s="2"/>
      <c r="G282" s="3"/>
      <c r="H282" s="3"/>
      <c r="I282" s="105">
        <v>38898.22</v>
      </c>
      <c r="J282" s="106">
        <v>1.5084508115132886E-2</v>
      </c>
    </row>
    <row r="283" spans="1:10" ht="25.5" x14ac:dyDescent="0.2">
      <c r="A283" s="159" t="s">
        <v>1046</v>
      </c>
      <c r="B283" s="120" t="s">
        <v>1047</v>
      </c>
      <c r="C283" s="159" t="s">
        <v>16</v>
      </c>
      <c r="D283" s="159" t="s">
        <v>1048</v>
      </c>
      <c r="E283" s="121" t="s">
        <v>136</v>
      </c>
      <c r="F283" s="120">
        <v>1</v>
      </c>
      <c r="G283" s="122">
        <v>1080.23</v>
      </c>
      <c r="H283" s="122">
        <v>1333.92</v>
      </c>
      <c r="I283" s="122">
        <v>1333.92</v>
      </c>
      <c r="J283" s="123">
        <v>5.1728657673636639E-4</v>
      </c>
    </row>
    <row r="284" spans="1:10" ht="25.5" x14ac:dyDescent="0.2">
      <c r="A284" s="159" t="s">
        <v>1049</v>
      </c>
      <c r="B284" s="120" t="s">
        <v>1050</v>
      </c>
      <c r="C284" s="159" t="s">
        <v>19</v>
      </c>
      <c r="D284" s="159" t="s">
        <v>1051</v>
      </c>
      <c r="E284" s="121" t="s">
        <v>136</v>
      </c>
      <c r="F284" s="120">
        <v>2</v>
      </c>
      <c r="G284" s="122">
        <v>92.35</v>
      </c>
      <c r="H284" s="122">
        <v>114.02</v>
      </c>
      <c r="I284" s="122">
        <v>228.04</v>
      </c>
      <c r="J284" s="123">
        <v>8.8432612869558132E-5</v>
      </c>
    </row>
    <row r="285" spans="1:10" x14ac:dyDescent="0.2">
      <c r="A285" s="159" t="s">
        <v>1052</v>
      </c>
      <c r="B285" s="120" t="s">
        <v>1053</v>
      </c>
      <c r="C285" s="159" t="s">
        <v>16</v>
      </c>
      <c r="D285" s="159" t="s">
        <v>1054</v>
      </c>
      <c r="E285" s="121" t="s">
        <v>136</v>
      </c>
      <c r="F285" s="120">
        <v>1</v>
      </c>
      <c r="G285" s="122">
        <v>145.82</v>
      </c>
      <c r="H285" s="122">
        <v>180.01</v>
      </c>
      <c r="I285" s="122">
        <v>180.01</v>
      </c>
      <c r="J285" s="123">
        <v>6.9806852493637777E-5</v>
      </c>
    </row>
    <row r="286" spans="1:10" ht="25.5" x14ac:dyDescent="0.2">
      <c r="A286" s="159" t="s">
        <v>1055</v>
      </c>
      <c r="B286" s="120" t="s">
        <v>1056</v>
      </c>
      <c r="C286" s="159" t="s">
        <v>19</v>
      </c>
      <c r="D286" s="159" t="s">
        <v>1057</v>
      </c>
      <c r="E286" s="121" t="s">
        <v>136</v>
      </c>
      <c r="F286" s="120">
        <v>1</v>
      </c>
      <c r="G286" s="122">
        <v>22.53</v>
      </c>
      <c r="H286" s="122">
        <v>27.81</v>
      </c>
      <c r="I286" s="122">
        <v>27.81</v>
      </c>
      <c r="J286" s="123">
        <v>1.078455956806881E-5</v>
      </c>
    </row>
    <row r="287" spans="1:10" ht="25.5" x14ac:dyDescent="0.2">
      <c r="A287" s="159" t="s">
        <v>1058</v>
      </c>
      <c r="B287" s="120" t="s">
        <v>1059</v>
      </c>
      <c r="C287" s="159" t="s">
        <v>19</v>
      </c>
      <c r="D287" s="159" t="s">
        <v>1060</v>
      </c>
      <c r="E287" s="121" t="s">
        <v>136</v>
      </c>
      <c r="F287" s="120">
        <v>1</v>
      </c>
      <c r="G287" s="122">
        <v>111.9</v>
      </c>
      <c r="H287" s="122">
        <v>138.19</v>
      </c>
      <c r="I287" s="122">
        <v>138.19</v>
      </c>
      <c r="J287" s="123">
        <v>5.3589294739713374E-5</v>
      </c>
    </row>
    <row r="288" spans="1:10" ht="25.5" x14ac:dyDescent="0.2">
      <c r="A288" s="159" t="s">
        <v>1061</v>
      </c>
      <c r="B288" s="120" t="s">
        <v>1062</v>
      </c>
      <c r="C288" s="159" t="s">
        <v>16</v>
      </c>
      <c r="D288" s="159" t="s">
        <v>1063</v>
      </c>
      <c r="E288" s="121" t="s">
        <v>136</v>
      </c>
      <c r="F288" s="120">
        <v>25</v>
      </c>
      <c r="G288" s="122">
        <v>192.26</v>
      </c>
      <c r="H288" s="122">
        <v>237.43</v>
      </c>
      <c r="I288" s="122">
        <v>5935.75</v>
      </c>
      <c r="J288" s="123">
        <v>2.301850034382037E-3</v>
      </c>
    </row>
    <row r="289" spans="1:10" ht="38.25" x14ac:dyDescent="0.2">
      <c r="A289" s="159" t="s">
        <v>1064</v>
      </c>
      <c r="B289" s="120" t="s">
        <v>1065</v>
      </c>
      <c r="C289" s="159" t="s">
        <v>19</v>
      </c>
      <c r="D289" s="159" t="s">
        <v>1066</v>
      </c>
      <c r="E289" s="121" t="s">
        <v>136</v>
      </c>
      <c r="F289" s="120">
        <v>2</v>
      </c>
      <c r="G289" s="122">
        <v>305.87</v>
      </c>
      <c r="H289" s="122">
        <v>377.69</v>
      </c>
      <c r="I289" s="122">
        <v>755.38</v>
      </c>
      <c r="J289" s="123">
        <v>2.9293206064465367E-4</v>
      </c>
    </row>
    <row r="290" spans="1:10" ht="25.5" x14ac:dyDescent="0.2">
      <c r="A290" s="159" t="s">
        <v>1067</v>
      </c>
      <c r="B290" s="120" t="s">
        <v>1068</v>
      </c>
      <c r="C290" s="159" t="s">
        <v>19</v>
      </c>
      <c r="D290" s="159" t="s">
        <v>1069</v>
      </c>
      <c r="E290" s="121" t="s">
        <v>136</v>
      </c>
      <c r="F290" s="120">
        <v>2</v>
      </c>
      <c r="G290" s="122">
        <v>930.75</v>
      </c>
      <c r="H290" s="122">
        <v>1149.3399999999999</v>
      </c>
      <c r="I290" s="122">
        <v>2298.6799999999998</v>
      </c>
      <c r="J290" s="123">
        <v>8.9141500855549854E-4</v>
      </c>
    </row>
    <row r="291" spans="1:10" ht="25.5" x14ac:dyDescent="0.2">
      <c r="A291" s="159" t="s">
        <v>1070</v>
      </c>
      <c r="B291" s="120" t="s">
        <v>1071</v>
      </c>
      <c r="C291" s="159" t="s">
        <v>19</v>
      </c>
      <c r="D291" s="159" t="s">
        <v>1072</v>
      </c>
      <c r="E291" s="121" t="s">
        <v>136</v>
      </c>
      <c r="F291" s="120">
        <v>2</v>
      </c>
      <c r="G291" s="122">
        <v>500.41</v>
      </c>
      <c r="H291" s="122">
        <v>617.94000000000005</v>
      </c>
      <c r="I291" s="122">
        <v>1235.8800000000001</v>
      </c>
      <c r="J291" s="123">
        <v>4.7926722326446894E-4</v>
      </c>
    </row>
    <row r="292" spans="1:10" ht="25.5" x14ac:dyDescent="0.2">
      <c r="A292" s="159" t="s">
        <v>1073</v>
      </c>
      <c r="B292" s="120" t="s">
        <v>239</v>
      </c>
      <c r="C292" s="159" t="s">
        <v>19</v>
      </c>
      <c r="D292" s="159" t="s">
        <v>240</v>
      </c>
      <c r="E292" s="121" t="s">
        <v>136</v>
      </c>
      <c r="F292" s="120">
        <v>8</v>
      </c>
      <c r="G292" s="122">
        <v>334.22</v>
      </c>
      <c r="H292" s="122">
        <v>412.66</v>
      </c>
      <c r="I292" s="122">
        <v>3301.28</v>
      </c>
      <c r="J292" s="123">
        <v>1.2802175768023805E-3</v>
      </c>
    </row>
    <row r="293" spans="1:10" ht="25.5" x14ac:dyDescent="0.2">
      <c r="A293" s="159" t="s">
        <v>1074</v>
      </c>
      <c r="B293" s="120" t="s">
        <v>238</v>
      </c>
      <c r="C293" s="159" t="s">
        <v>19</v>
      </c>
      <c r="D293" s="159" t="s">
        <v>322</v>
      </c>
      <c r="E293" s="121" t="s">
        <v>136</v>
      </c>
      <c r="F293" s="120">
        <v>6</v>
      </c>
      <c r="G293" s="122">
        <v>309.04000000000002</v>
      </c>
      <c r="H293" s="122">
        <v>381.56</v>
      </c>
      <c r="I293" s="122">
        <v>2289.36</v>
      </c>
      <c r="J293" s="123">
        <v>8.8780076565098934E-4</v>
      </c>
    </row>
    <row r="294" spans="1:10" ht="25.5" x14ac:dyDescent="0.2">
      <c r="A294" s="159" t="s">
        <v>1075</v>
      </c>
      <c r="B294" s="120" t="s">
        <v>1076</v>
      </c>
      <c r="C294" s="159" t="s">
        <v>16</v>
      </c>
      <c r="D294" s="159" t="s">
        <v>1077</v>
      </c>
      <c r="E294" s="121" t="s">
        <v>136</v>
      </c>
      <c r="F294" s="120">
        <v>11</v>
      </c>
      <c r="G294" s="122">
        <v>472.78</v>
      </c>
      <c r="H294" s="122">
        <v>583.78</v>
      </c>
      <c r="I294" s="122">
        <v>6421.58</v>
      </c>
      <c r="J294" s="123">
        <v>2.4902521406371561E-3</v>
      </c>
    </row>
    <row r="295" spans="1:10" ht="25.5" x14ac:dyDescent="0.2">
      <c r="A295" s="159" t="s">
        <v>1078</v>
      </c>
      <c r="B295" s="120" t="s">
        <v>241</v>
      </c>
      <c r="C295" s="159" t="s">
        <v>19</v>
      </c>
      <c r="D295" s="159" t="s">
        <v>242</v>
      </c>
      <c r="E295" s="121" t="s">
        <v>136</v>
      </c>
      <c r="F295" s="120">
        <v>4</v>
      </c>
      <c r="G295" s="122">
        <v>152.29</v>
      </c>
      <c r="H295" s="122">
        <v>188.03</v>
      </c>
      <c r="I295" s="122">
        <v>752.12</v>
      </c>
      <c r="J295" s="123">
        <v>2.9166785121668157E-4</v>
      </c>
    </row>
    <row r="296" spans="1:10" ht="25.5" x14ac:dyDescent="0.2">
      <c r="A296" s="159" t="s">
        <v>1079</v>
      </c>
      <c r="B296" s="120" t="s">
        <v>236</v>
      </c>
      <c r="C296" s="159" t="s">
        <v>19</v>
      </c>
      <c r="D296" s="159" t="s">
        <v>237</v>
      </c>
      <c r="E296" s="121" t="s">
        <v>136</v>
      </c>
      <c r="F296" s="120">
        <v>15</v>
      </c>
      <c r="G296" s="122">
        <v>62.53</v>
      </c>
      <c r="H296" s="122">
        <v>77.2</v>
      </c>
      <c r="I296" s="122">
        <v>1158</v>
      </c>
      <c r="J296" s="123">
        <v>4.4906580294223956E-4</v>
      </c>
    </row>
    <row r="297" spans="1:10" ht="25.5" x14ac:dyDescent="0.2">
      <c r="A297" s="159" t="s">
        <v>1080</v>
      </c>
      <c r="B297" s="120" t="s">
        <v>270</v>
      </c>
      <c r="C297" s="159" t="s">
        <v>16</v>
      </c>
      <c r="D297" s="159" t="s">
        <v>271</v>
      </c>
      <c r="E297" s="121" t="s">
        <v>136</v>
      </c>
      <c r="F297" s="120">
        <v>6</v>
      </c>
      <c r="G297" s="122">
        <v>64.58</v>
      </c>
      <c r="H297" s="122">
        <v>79.73</v>
      </c>
      <c r="I297" s="122">
        <v>478.38</v>
      </c>
      <c r="J297" s="123">
        <v>1.8551303869733039E-4</v>
      </c>
    </row>
    <row r="298" spans="1:10" ht="25.5" x14ac:dyDescent="0.2">
      <c r="A298" s="159" t="s">
        <v>1081</v>
      </c>
      <c r="B298" s="120" t="s">
        <v>268</v>
      </c>
      <c r="C298" s="159" t="s">
        <v>16</v>
      </c>
      <c r="D298" s="159" t="s">
        <v>269</v>
      </c>
      <c r="E298" s="121" t="s">
        <v>136</v>
      </c>
      <c r="F298" s="120">
        <v>17</v>
      </c>
      <c r="G298" s="122">
        <v>64.58</v>
      </c>
      <c r="H298" s="122">
        <v>79.73</v>
      </c>
      <c r="I298" s="122">
        <v>1355.41</v>
      </c>
      <c r="J298" s="123">
        <v>5.2562027630910274E-4</v>
      </c>
    </row>
    <row r="299" spans="1:10" ht="25.5" x14ac:dyDescent="0.2">
      <c r="A299" s="159" t="s">
        <v>1082</v>
      </c>
      <c r="B299" s="120" t="s">
        <v>1083</v>
      </c>
      <c r="C299" s="159" t="s">
        <v>19</v>
      </c>
      <c r="D299" s="159" t="s">
        <v>1084</v>
      </c>
      <c r="E299" s="121" t="s">
        <v>136</v>
      </c>
      <c r="F299" s="120">
        <v>4</v>
      </c>
      <c r="G299" s="122">
        <v>740.03</v>
      </c>
      <c r="H299" s="122">
        <v>913.84</v>
      </c>
      <c r="I299" s="122">
        <v>3655.36</v>
      </c>
      <c r="J299" s="123">
        <v>1.4175277836294862E-3</v>
      </c>
    </row>
    <row r="300" spans="1:10" ht="25.5" x14ac:dyDescent="0.2">
      <c r="A300" s="159" t="s">
        <v>1085</v>
      </c>
      <c r="B300" s="120" t="s">
        <v>1086</v>
      </c>
      <c r="C300" s="159" t="s">
        <v>19</v>
      </c>
      <c r="D300" s="159" t="s">
        <v>1087</v>
      </c>
      <c r="E300" s="121" t="s">
        <v>136</v>
      </c>
      <c r="F300" s="120">
        <v>4</v>
      </c>
      <c r="G300" s="122">
        <v>569.01</v>
      </c>
      <c r="H300" s="122">
        <v>702.58</v>
      </c>
      <c r="I300" s="122">
        <v>2810.32</v>
      </c>
      <c r="J300" s="123">
        <v>1.0898260857725689E-3</v>
      </c>
    </row>
    <row r="301" spans="1:10" ht="25.5" x14ac:dyDescent="0.2">
      <c r="A301" s="159" t="s">
        <v>1088</v>
      </c>
      <c r="B301" s="120" t="s">
        <v>1089</v>
      </c>
      <c r="C301" s="159" t="s">
        <v>19</v>
      </c>
      <c r="D301" s="159" t="s">
        <v>1090</v>
      </c>
      <c r="E301" s="121" t="s">
        <v>136</v>
      </c>
      <c r="F301" s="120">
        <v>1</v>
      </c>
      <c r="G301" s="122">
        <v>720.8</v>
      </c>
      <c r="H301" s="122">
        <v>890.03</v>
      </c>
      <c r="I301" s="122">
        <v>890.03</v>
      </c>
      <c r="J301" s="123">
        <v>3.4514856355153843E-4</v>
      </c>
    </row>
    <row r="302" spans="1:10" ht="25.5" x14ac:dyDescent="0.2">
      <c r="A302" s="159" t="s">
        <v>1091</v>
      </c>
      <c r="B302" s="120" t="s">
        <v>1092</v>
      </c>
      <c r="C302" s="159" t="s">
        <v>16</v>
      </c>
      <c r="D302" s="159" t="s">
        <v>1093</v>
      </c>
      <c r="E302" s="121" t="s">
        <v>20</v>
      </c>
      <c r="F302" s="120">
        <v>5.4</v>
      </c>
      <c r="G302" s="122">
        <v>447.17</v>
      </c>
      <c r="H302" s="122">
        <v>552.15</v>
      </c>
      <c r="I302" s="122">
        <v>2981.61</v>
      </c>
      <c r="J302" s="123">
        <v>1.1562513719435329E-3</v>
      </c>
    </row>
    <row r="303" spans="1:10" x14ac:dyDescent="0.2">
      <c r="A303" s="159" t="s">
        <v>1094</v>
      </c>
      <c r="B303" s="120" t="s">
        <v>228</v>
      </c>
      <c r="C303" s="159" t="s">
        <v>19</v>
      </c>
      <c r="D303" s="159" t="s">
        <v>229</v>
      </c>
      <c r="E303" s="121" t="s">
        <v>136</v>
      </c>
      <c r="F303" s="120">
        <v>6</v>
      </c>
      <c r="G303" s="122">
        <v>46.03</v>
      </c>
      <c r="H303" s="122">
        <v>56.83</v>
      </c>
      <c r="I303" s="122">
        <v>340.98</v>
      </c>
      <c r="J303" s="123">
        <v>1.3223010145703356E-4</v>
      </c>
    </row>
    <row r="304" spans="1:10" ht="38.25" x14ac:dyDescent="0.2">
      <c r="A304" s="159" t="s">
        <v>1095</v>
      </c>
      <c r="B304" s="120" t="s">
        <v>1096</v>
      </c>
      <c r="C304" s="159" t="s">
        <v>16</v>
      </c>
      <c r="D304" s="159" t="s">
        <v>1097</v>
      </c>
      <c r="E304" s="121" t="s">
        <v>140</v>
      </c>
      <c r="F304" s="120">
        <v>1</v>
      </c>
      <c r="G304" s="122">
        <v>267.36</v>
      </c>
      <c r="H304" s="122">
        <v>330.13</v>
      </c>
      <c r="I304" s="122">
        <v>330.13</v>
      </c>
      <c r="J304" s="123">
        <v>1.2802253326884416E-4</v>
      </c>
    </row>
    <row r="305" spans="1:10" x14ac:dyDescent="0.2">
      <c r="A305" s="3" t="s">
        <v>1098</v>
      </c>
      <c r="B305" s="3"/>
      <c r="C305" s="3"/>
      <c r="D305" s="3" t="s">
        <v>1099</v>
      </c>
      <c r="E305" s="3"/>
      <c r="F305" s="2"/>
      <c r="G305" s="3"/>
      <c r="H305" s="3"/>
      <c r="I305" s="105">
        <v>49765.99</v>
      </c>
      <c r="J305" s="106">
        <v>1.9298967408087623E-2</v>
      </c>
    </row>
    <row r="306" spans="1:10" ht="38.25" x14ac:dyDescent="0.2">
      <c r="A306" s="159" t="s">
        <v>1100</v>
      </c>
      <c r="B306" s="120" t="s">
        <v>1101</v>
      </c>
      <c r="C306" s="159" t="s">
        <v>19</v>
      </c>
      <c r="D306" s="159" t="s">
        <v>1102</v>
      </c>
      <c r="E306" s="121" t="s">
        <v>136</v>
      </c>
      <c r="F306" s="120">
        <v>4</v>
      </c>
      <c r="G306" s="122">
        <v>633.84</v>
      </c>
      <c r="H306" s="122">
        <v>781.55</v>
      </c>
      <c r="I306" s="122">
        <v>3126.2</v>
      </c>
      <c r="J306" s="123">
        <v>1.2123225502228233E-3</v>
      </c>
    </row>
    <row r="307" spans="1:10" ht="38.25" x14ac:dyDescent="0.2">
      <c r="A307" s="159" t="s">
        <v>1103</v>
      </c>
      <c r="B307" s="120" t="s">
        <v>1104</v>
      </c>
      <c r="C307" s="159" t="s">
        <v>16</v>
      </c>
      <c r="D307" s="159" t="s">
        <v>1105</v>
      </c>
      <c r="E307" s="121" t="s">
        <v>136</v>
      </c>
      <c r="F307" s="120">
        <v>16</v>
      </c>
      <c r="G307" s="122">
        <v>104.88</v>
      </c>
      <c r="H307" s="122">
        <v>129.47999999999999</v>
      </c>
      <c r="I307" s="122">
        <v>2071.6799999999998</v>
      </c>
      <c r="J307" s="123">
        <v>8.0338570176112165E-4</v>
      </c>
    </row>
    <row r="308" spans="1:10" ht="25.5" x14ac:dyDescent="0.2">
      <c r="A308" s="159" t="s">
        <v>1106</v>
      </c>
      <c r="B308" s="120" t="s">
        <v>1107</v>
      </c>
      <c r="C308" s="159" t="s">
        <v>16</v>
      </c>
      <c r="D308" s="159" t="s">
        <v>1108</v>
      </c>
      <c r="E308" s="121" t="s">
        <v>136</v>
      </c>
      <c r="F308" s="120">
        <v>2</v>
      </c>
      <c r="G308" s="122">
        <v>127.15</v>
      </c>
      <c r="H308" s="122">
        <v>156.88999999999999</v>
      </c>
      <c r="I308" s="122">
        <v>313.77999999999997</v>
      </c>
      <c r="J308" s="123">
        <v>1.2168209641383069E-4</v>
      </c>
    </row>
    <row r="309" spans="1:10" ht="25.5" x14ac:dyDescent="0.2">
      <c r="A309" s="159" t="s">
        <v>1109</v>
      </c>
      <c r="B309" s="120" t="s">
        <v>1110</v>
      </c>
      <c r="C309" s="159" t="s">
        <v>19</v>
      </c>
      <c r="D309" s="159" t="s">
        <v>1111</v>
      </c>
      <c r="E309" s="121" t="s">
        <v>136</v>
      </c>
      <c r="F309" s="120">
        <v>29</v>
      </c>
      <c r="G309" s="122">
        <v>21.95</v>
      </c>
      <c r="H309" s="122">
        <v>27.09</v>
      </c>
      <c r="I309" s="122">
        <v>785.61</v>
      </c>
      <c r="J309" s="123">
        <v>3.0465508242612509E-4</v>
      </c>
    </row>
    <row r="310" spans="1:10" ht="25.5" x14ac:dyDescent="0.2">
      <c r="A310" s="159" t="s">
        <v>1112</v>
      </c>
      <c r="B310" s="120" t="s">
        <v>225</v>
      </c>
      <c r="C310" s="159" t="s">
        <v>19</v>
      </c>
      <c r="D310" s="159" t="s">
        <v>278</v>
      </c>
      <c r="E310" s="121" t="s">
        <v>136</v>
      </c>
      <c r="F310" s="120">
        <v>29</v>
      </c>
      <c r="G310" s="122">
        <v>10.07</v>
      </c>
      <c r="H310" s="122">
        <v>12.42</v>
      </c>
      <c r="I310" s="122">
        <v>360.18</v>
      </c>
      <c r="J310" s="123">
        <v>1.3967575207576499E-4</v>
      </c>
    </row>
    <row r="311" spans="1:10" x14ac:dyDescent="0.2">
      <c r="A311" s="159" t="s">
        <v>1113</v>
      </c>
      <c r="B311" s="120" t="s">
        <v>1114</v>
      </c>
      <c r="C311" s="159" t="s">
        <v>16</v>
      </c>
      <c r="D311" s="159" t="s">
        <v>1115</v>
      </c>
      <c r="E311" s="121" t="s">
        <v>136</v>
      </c>
      <c r="F311" s="120">
        <v>31</v>
      </c>
      <c r="G311" s="122">
        <v>6.86</v>
      </c>
      <c r="H311" s="122">
        <v>8.4600000000000009</v>
      </c>
      <c r="I311" s="122">
        <v>262.26</v>
      </c>
      <c r="J311" s="123">
        <v>1.0170293392023468E-4</v>
      </c>
    </row>
    <row r="312" spans="1:10" x14ac:dyDescent="0.2">
      <c r="A312" s="159" t="s">
        <v>1116</v>
      </c>
      <c r="B312" s="120" t="s">
        <v>1117</v>
      </c>
      <c r="C312" s="159" t="s">
        <v>16</v>
      </c>
      <c r="D312" s="159" t="s">
        <v>1118</v>
      </c>
      <c r="E312" s="121" t="s">
        <v>136</v>
      </c>
      <c r="F312" s="120">
        <v>38</v>
      </c>
      <c r="G312" s="122">
        <v>11.44</v>
      </c>
      <c r="H312" s="122">
        <v>14.11</v>
      </c>
      <c r="I312" s="122">
        <v>536.17999999999995</v>
      </c>
      <c r="J312" s="123">
        <v>2.0792754941413645E-4</v>
      </c>
    </row>
    <row r="313" spans="1:10" ht="38.25" x14ac:dyDescent="0.2">
      <c r="A313" s="159" t="s">
        <v>1119</v>
      </c>
      <c r="B313" s="120" t="s">
        <v>1120</v>
      </c>
      <c r="C313" s="159" t="s">
        <v>19</v>
      </c>
      <c r="D313" s="159" t="s">
        <v>1121</v>
      </c>
      <c r="E313" s="121" t="s">
        <v>136</v>
      </c>
      <c r="F313" s="120">
        <v>1</v>
      </c>
      <c r="G313" s="122">
        <v>11.16</v>
      </c>
      <c r="H313" s="122">
        <v>13.77</v>
      </c>
      <c r="I313" s="122">
        <v>13.77</v>
      </c>
      <c r="J313" s="123">
        <v>5.3399275531214499E-6</v>
      </c>
    </row>
    <row r="314" spans="1:10" ht="38.25" x14ac:dyDescent="0.2">
      <c r="A314" s="159" t="s">
        <v>1122</v>
      </c>
      <c r="B314" s="120" t="s">
        <v>1123</v>
      </c>
      <c r="C314" s="159" t="s">
        <v>19</v>
      </c>
      <c r="D314" s="159" t="s">
        <v>1124</v>
      </c>
      <c r="E314" s="121" t="s">
        <v>136</v>
      </c>
      <c r="F314" s="120">
        <v>6</v>
      </c>
      <c r="G314" s="122">
        <v>46</v>
      </c>
      <c r="H314" s="122">
        <v>56.76</v>
      </c>
      <c r="I314" s="122">
        <v>340.56</v>
      </c>
      <c r="J314" s="123">
        <v>1.3206722784974881E-4</v>
      </c>
    </row>
    <row r="315" spans="1:10" ht="38.25" x14ac:dyDescent="0.2">
      <c r="A315" s="159" t="s">
        <v>1125</v>
      </c>
      <c r="B315" s="120" t="s">
        <v>1126</v>
      </c>
      <c r="C315" s="159" t="s">
        <v>19</v>
      </c>
      <c r="D315" s="159" t="s">
        <v>1127</v>
      </c>
      <c r="E315" s="121" t="s">
        <v>136</v>
      </c>
      <c r="F315" s="120">
        <v>31</v>
      </c>
      <c r="G315" s="122">
        <v>13.82</v>
      </c>
      <c r="H315" s="122">
        <v>17.05</v>
      </c>
      <c r="I315" s="122">
        <v>528.54999999999995</v>
      </c>
      <c r="J315" s="123">
        <v>2.0496867888179684E-4</v>
      </c>
    </row>
    <row r="316" spans="1:10" ht="38.25" x14ac:dyDescent="0.2">
      <c r="A316" s="159" t="s">
        <v>1128</v>
      </c>
      <c r="B316" s="120" t="s">
        <v>1129</v>
      </c>
      <c r="C316" s="159" t="s">
        <v>19</v>
      </c>
      <c r="D316" s="159" t="s">
        <v>1130</v>
      </c>
      <c r="E316" s="121" t="s">
        <v>136</v>
      </c>
      <c r="F316" s="120">
        <v>4</v>
      </c>
      <c r="G316" s="122">
        <v>28.33</v>
      </c>
      <c r="H316" s="122">
        <v>34.96</v>
      </c>
      <c r="I316" s="122">
        <v>139.84</v>
      </c>
      <c r="J316" s="123">
        <v>5.4229155339760605E-5</v>
      </c>
    </row>
    <row r="317" spans="1:10" ht="25.5" x14ac:dyDescent="0.2">
      <c r="A317" s="159" t="s">
        <v>1131</v>
      </c>
      <c r="B317" s="120" t="s">
        <v>1132</v>
      </c>
      <c r="C317" s="159" t="s">
        <v>19</v>
      </c>
      <c r="D317" s="159" t="s">
        <v>1133</v>
      </c>
      <c r="E317" s="121" t="s">
        <v>136</v>
      </c>
      <c r="F317" s="120">
        <v>22</v>
      </c>
      <c r="G317" s="122">
        <v>8.9600000000000009</v>
      </c>
      <c r="H317" s="122">
        <v>11.05</v>
      </c>
      <c r="I317" s="122">
        <v>243.1</v>
      </c>
      <c r="J317" s="123">
        <v>9.4272795073625597E-5</v>
      </c>
    </row>
    <row r="318" spans="1:10" ht="38.25" x14ac:dyDescent="0.2">
      <c r="A318" s="159" t="s">
        <v>1134</v>
      </c>
      <c r="B318" s="120" t="s">
        <v>1135</v>
      </c>
      <c r="C318" s="159" t="s">
        <v>19</v>
      </c>
      <c r="D318" s="159" t="s">
        <v>1136</v>
      </c>
      <c r="E318" s="121" t="s">
        <v>136</v>
      </c>
      <c r="F318" s="120">
        <v>79</v>
      </c>
      <c r="G318" s="122">
        <v>11.39</v>
      </c>
      <c r="H318" s="122">
        <v>14.05</v>
      </c>
      <c r="I318" s="122">
        <v>1109.95</v>
      </c>
      <c r="J318" s="123">
        <v>4.3043228668025805E-4</v>
      </c>
    </row>
    <row r="319" spans="1:10" ht="38.25" x14ac:dyDescent="0.2">
      <c r="A319" s="159" t="s">
        <v>1137</v>
      </c>
      <c r="B319" s="120" t="s">
        <v>1138</v>
      </c>
      <c r="C319" s="159" t="s">
        <v>19</v>
      </c>
      <c r="D319" s="159" t="s">
        <v>1139</v>
      </c>
      <c r="E319" s="121" t="s">
        <v>136</v>
      </c>
      <c r="F319" s="120">
        <v>5</v>
      </c>
      <c r="G319" s="122">
        <v>15.95</v>
      </c>
      <c r="H319" s="122">
        <v>19.670000000000002</v>
      </c>
      <c r="I319" s="122">
        <v>98.35</v>
      </c>
      <c r="J319" s="123">
        <v>3.8139569705845652E-5</v>
      </c>
    </row>
    <row r="320" spans="1:10" ht="38.25" x14ac:dyDescent="0.2">
      <c r="A320" s="159" t="s">
        <v>1140</v>
      </c>
      <c r="B320" s="120" t="s">
        <v>1141</v>
      </c>
      <c r="C320" s="159" t="s">
        <v>19</v>
      </c>
      <c r="D320" s="159" t="s">
        <v>1142</v>
      </c>
      <c r="E320" s="121" t="s">
        <v>136</v>
      </c>
      <c r="F320" s="120">
        <v>1</v>
      </c>
      <c r="G320" s="122">
        <v>32.44</v>
      </c>
      <c r="H320" s="122">
        <v>40.020000000000003</v>
      </c>
      <c r="I320" s="122">
        <v>40.020000000000003</v>
      </c>
      <c r="J320" s="123">
        <v>1.5519528008418331E-5</v>
      </c>
    </row>
    <row r="321" spans="1:10" ht="25.5" x14ac:dyDescent="0.2">
      <c r="A321" s="159" t="s">
        <v>1143</v>
      </c>
      <c r="B321" s="120" t="s">
        <v>1144</v>
      </c>
      <c r="C321" s="159" t="s">
        <v>19</v>
      </c>
      <c r="D321" s="159" t="s">
        <v>1145</v>
      </c>
      <c r="E321" s="121" t="s">
        <v>136</v>
      </c>
      <c r="F321" s="120">
        <v>18</v>
      </c>
      <c r="G321" s="122">
        <v>7.52</v>
      </c>
      <c r="H321" s="122">
        <v>9.2799999999999994</v>
      </c>
      <c r="I321" s="122">
        <v>167.04</v>
      </c>
      <c r="J321" s="123">
        <v>6.4777160382963468E-5</v>
      </c>
    </row>
    <row r="322" spans="1:10" ht="25.5" x14ac:dyDescent="0.2">
      <c r="A322" s="159" t="s">
        <v>1146</v>
      </c>
      <c r="B322" s="120" t="s">
        <v>1147</v>
      </c>
      <c r="C322" s="159" t="s">
        <v>19</v>
      </c>
      <c r="D322" s="159" t="s">
        <v>1148</v>
      </c>
      <c r="E322" s="121" t="s">
        <v>136</v>
      </c>
      <c r="F322" s="120">
        <v>1</v>
      </c>
      <c r="G322" s="122">
        <v>8.2200000000000006</v>
      </c>
      <c r="H322" s="122">
        <v>10.14</v>
      </c>
      <c r="I322" s="122">
        <v>10.14</v>
      </c>
      <c r="J322" s="123">
        <v>3.932234233017538E-6</v>
      </c>
    </row>
    <row r="323" spans="1:10" ht="38.25" x14ac:dyDescent="0.2">
      <c r="A323" s="159" t="s">
        <v>1149</v>
      </c>
      <c r="B323" s="120" t="s">
        <v>1150</v>
      </c>
      <c r="C323" s="159" t="s">
        <v>19</v>
      </c>
      <c r="D323" s="159" t="s">
        <v>1151</v>
      </c>
      <c r="E323" s="121" t="s">
        <v>136</v>
      </c>
      <c r="F323" s="120">
        <v>58</v>
      </c>
      <c r="G323" s="122">
        <v>11.19</v>
      </c>
      <c r="H323" s="122">
        <v>13.8</v>
      </c>
      <c r="I323" s="122">
        <v>800.4</v>
      </c>
      <c r="J323" s="123">
        <v>3.1039056016836662E-4</v>
      </c>
    </row>
    <row r="324" spans="1:10" ht="38.25" x14ac:dyDescent="0.2">
      <c r="A324" s="159" t="s">
        <v>1152</v>
      </c>
      <c r="B324" s="120" t="s">
        <v>1153</v>
      </c>
      <c r="C324" s="159" t="s">
        <v>16</v>
      </c>
      <c r="D324" s="159" t="s">
        <v>1154</v>
      </c>
      <c r="E324" s="121" t="s">
        <v>136</v>
      </c>
      <c r="F324" s="120">
        <v>29</v>
      </c>
      <c r="G324" s="122">
        <v>12.74</v>
      </c>
      <c r="H324" s="122">
        <v>15.71</v>
      </c>
      <c r="I324" s="122">
        <v>455.59</v>
      </c>
      <c r="J324" s="123">
        <v>1.7667520653061739E-4</v>
      </c>
    </row>
    <row r="325" spans="1:10" ht="38.25" x14ac:dyDescent="0.2">
      <c r="A325" s="159" t="s">
        <v>1155</v>
      </c>
      <c r="B325" s="120" t="s">
        <v>1156</v>
      </c>
      <c r="C325" s="159" t="s">
        <v>19</v>
      </c>
      <c r="D325" s="159" t="s">
        <v>1157</v>
      </c>
      <c r="E325" s="121" t="s">
        <v>136</v>
      </c>
      <c r="F325" s="120">
        <v>1</v>
      </c>
      <c r="G325" s="122">
        <v>41.91</v>
      </c>
      <c r="H325" s="122">
        <v>51.71</v>
      </c>
      <c r="I325" s="122">
        <v>51.71</v>
      </c>
      <c r="J325" s="123">
        <v>2.0052843411177209E-5</v>
      </c>
    </row>
    <row r="326" spans="1:10" ht="38.25" x14ac:dyDescent="0.2">
      <c r="A326" s="159" t="s">
        <v>1158</v>
      </c>
      <c r="B326" s="120" t="s">
        <v>313</v>
      </c>
      <c r="C326" s="159" t="s">
        <v>19</v>
      </c>
      <c r="D326" s="159" t="s">
        <v>314</v>
      </c>
      <c r="E326" s="121" t="s">
        <v>136</v>
      </c>
      <c r="F326" s="120">
        <v>8</v>
      </c>
      <c r="G326" s="122">
        <v>40.520000000000003</v>
      </c>
      <c r="H326" s="122">
        <v>50</v>
      </c>
      <c r="I326" s="122">
        <v>400</v>
      </c>
      <c r="J326" s="123">
        <v>1.5511772122357153E-4</v>
      </c>
    </row>
    <row r="327" spans="1:10" ht="38.25" x14ac:dyDescent="0.2">
      <c r="A327" s="159" t="s">
        <v>1159</v>
      </c>
      <c r="B327" s="120" t="s">
        <v>1160</v>
      </c>
      <c r="C327" s="159" t="s">
        <v>19</v>
      </c>
      <c r="D327" s="159" t="s">
        <v>1161</v>
      </c>
      <c r="E327" s="121" t="s">
        <v>136</v>
      </c>
      <c r="F327" s="120">
        <v>4</v>
      </c>
      <c r="G327" s="122">
        <v>49.97</v>
      </c>
      <c r="H327" s="122">
        <v>61.66</v>
      </c>
      <c r="I327" s="122">
        <v>246.64</v>
      </c>
      <c r="J327" s="123">
        <v>9.5645586906454205E-5</v>
      </c>
    </row>
    <row r="328" spans="1:10" ht="38.25" x14ac:dyDescent="0.2">
      <c r="A328" s="159" t="s">
        <v>1162</v>
      </c>
      <c r="B328" s="120" t="s">
        <v>1163</v>
      </c>
      <c r="C328" s="159" t="s">
        <v>19</v>
      </c>
      <c r="D328" s="159" t="s">
        <v>1164</v>
      </c>
      <c r="E328" s="121" t="s">
        <v>136</v>
      </c>
      <c r="F328" s="120">
        <v>6</v>
      </c>
      <c r="G328" s="122">
        <v>26.39</v>
      </c>
      <c r="H328" s="122">
        <v>32.56</v>
      </c>
      <c r="I328" s="122">
        <v>195.36</v>
      </c>
      <c r="J328" s="123">
        <v>7.5759495045592333E-5</v>
      </c>
    </row>
    <row r="329" spans="1:10" ht="38.25" x14ac:dyDescent="0.2">
      <c r="A329" s="159" t="s">
        <v>1165</v>
      </c>
      <c r="B329" s="120" t="s">
        <v>1166</v>
      </c>
      <c r="C329" s="159" t="s">
        <v>19</v>
      </c>
      <c r="D329" s="159" t="s">
        <v>1167</v>
      </c>
      <c r="E329" s="121" t="s">
        <v>136</v>
      </c>
      <c r="F329" s="120">
        <v>174</v>
      </c>
      <c r="G329" s="122">
        <v>8.2899999999999991</v>
      </c>
      <c r="H329" s="122">
        <v>10.220000000000001</v>
      </c>
      <c r="I329" s="122">
        <v>1778.28</v>
      </c>
      <c r="J329" s="123">
        <v>6.8960685324363194E-4</v>
      </c>
    </row>
    <row r="330" spans="1:10" ht="38.25" x14ac:dyDescent="0.2">
      <c r="A330" s="159" t="s">
        <v>1168</v>
      </c>
      <c r="B330" s="120" t="s">
        <v>1169</v>
      </c>
      <c r="C330" s="159" t="s">
        <v>19</v>
      </c>
      <c r="D330" s="159" t="s">
        <v>1170</v>
      </c>
      <c r="E330" s="121" t="s">
        <v>136</v>
      </c>
      <c r="F330" s="120">
        <v>30</v>
      </c>
      <c r="G330" s="122">
        <v>18.48</v>
      </c>
      <c r="H330" s="122">
        <v>22.81</v>
      </c>
      <c r="I330" s="122">
        <v>684.3</v>
      </c>
      <c r="J330" s="123">
        <v>2.6536764158322499E-4</v>
      </c>
    </row>
    <row r="331" spans="1:10" ht="38.25" x14ac:dyDescent="0.2">
      <c r="A331" s="159" t="s">
        <v>1171</v>
      </c>
      <c r="B331" s="120" t="s">
        <v>1172</v>
      </c>
      <c r="C331" s="159" t="s">
        <v>19</v>
      </c>
      <c r="D331" s="159" t="s">
        <v>1173</v>
      </c>
      <c r="E331" s="121" t="s">
        <v>136</v>
      </c>
      <c r="F331" s="120">
        <v>28</v>
      </c>
      <c r="G331" s="122">
        <v>9.7899999999999991</v>
      </c>
      <c r="H331" s="122">
        <v>12.08</v>
      </c>
      <c r="I331" s="122">
        <v>338.24</v>
      </c>
      <c r="J331" s="123">
        <v>1.3116754506665209E-4</v>
      </c>
    </row>
    <row r="332" spans="1:10" ht="25.5" x14ac:dyDescent="0.2">
      <c r="A332" s="159" t="s">
        <v>1174</v>
      </c>
      <c r="B332" s="120" t="s">
        <v>1175</v>
      </c>
      <c r="C332" s="159" t="s">
        <v>19</v>
      </c>
      <c r="D332" s="159" t="s">
        <v>1176</v>
      </c>
      <c r="E332" s="121" t="s">
        <v>136</v>
      </c>
      <c r="F332" s="120">
        <v>1</v>
      </c>
      <c r="G332" s="122">
        <v>29.51</v>
      </c>
      <c r="H332" s="122">
        <v>36.43</v>
      </c>
      <c r="I332" s="122">
        <v>36.43</v>
      </c>
      <c r="J332" s="123">
        <v>1.4127346460436777E-5</v>
      </c>
    </row>
    <row r="333" spans="1:10" ht="25.5" x14ac:dyDescent="0.2">
      <c r="A333" s="159" t="s">
        <v>1177</v>
      </c>
      <c r="B333" s="120" t="s">
        <v>1178</v>
      </c>
      <c r="C333" s="159" t="s">
        <v>19</v>
      </c>
      <c r="D333" s="159" t="s">
        <v>1179</v>
      </c>
      <c r="E333" s="121" t="s">
        <v>23</v>
      </c>
      <c r="F333" s="120">
        <v>50.8</v>
      </c>
      <c r="G333" s="122">
        <v>17.62</v>
      </c>
      <c r="H333" s="122">
        <v>21.74</v>
      </c>
      <c r="I333" s="122">
        <v>1104.3900000000001</v>
      </c>
      <c r="J333" s="123">
        <v>4.2827615035525039E-4</v>
      </c>
    </row>
    <row r="334" spans="1:10" ht="25.5" x14ac:dyDescent="0.2">
      <c r="A334" s="159" t="s">
        <v>1180</v>
      </c>
      <c r="B334" s="120" t="s">
        <v>1181</v>
      </c>
      <c r="C334" s="159" t="s">
        <v>19</v>
      </c>
      <c r="D334" s="159" t="s">
        <v>1182</v>
      </c>
      <c r="E334" s="121" t="s">
        <v>23</v>
      </c>
      <c r="F334" s="120">
        <v>0.8</v>
      </c>
      <c r="G334" s="122">
        <v>18.829999999999998</v>
      </c>
      <c r="H334" s="122">
        <v>23.22</v>
      </c>
      <c r="I334" s="122">
        <v>18.57</v>
      </c>
      <c r="J334" s="123">
        <v>7.2013402078043084E-6</v>
      </c>
    </row>
    <row r="335" spans="1:10" ht="25.5" x14ac:dyDescent="0.2">
      <c r="A335" s="159" t="s">
        <v>1183</v>
      </c>
      <c r="B335" s="120" t="s">
        <v>1184</v>
      </c>
      <c r="C335" s="159" t="s">
        <v>19</v>
      </c>
      <c r="D335" s="159" t="s">
        <v>1185</v>
      </c>
      <c r="E335" s="121" t="s">
        <v>23</v>
      </c>
      <c r="F335" s="120">
        <v>38</v>
      </c>
      <c r="G335" s="122">
        <v>27.96</v>
      </c>
      <c r="H335" s="122">
        <v>34.51</v>
      </c>
      <c r="I335" s="122">
        <v>1311.38</v>
      </c>
      <c r="J335" s="123">
        <v>5.0854569314541813E-4</v>
      </c>
    </row>
    <row r="336" spans="1:10" ht="38.25" x14ac:dyDescent="0.2">
      <c r="A336" s="159" t="s">
        <v>1186</v>
      </c>
      <c r="B336" s="120" t="s">
        <v>1187</v>
      </c>
      <c r="C336" s="159" t="s">
        <v>19</v>
      </c>
      <c r="D336" s="159" t="s">
        <v>1188</v>
      </c>
      <c r="E336" s="121" t="s">
        <v>23</v>
      </c>
      <c r="F336" s="120">
        <v>188.7</v>
      </c>
      <c r="G336" s="122">
        <v>23.05</v>
      </c>
      <c r="H336" s="122">
        <v>28.44</v>
      </c>
      <c r="I336" s="122">
        <v>5366.62</v>
      </c>
      <c r="J336" s="123">
        <v>2.0811446626821085E-3</v>
      </c>
    </row>
    <row r="337" spans="1:10" ht="38.25" x14ac:dyDescent="0.2">
      <c r="A337" s="159" t="s">
        <v>1189</v>
      </c>
      <c r="B337" s="120" t="s">
        <v>1190</v>
      </c>
      <c r="C337" s="159" t="s">
        <v>19</v>
      </c>
      <c r="D337" s="159" t="s">
        <v>1191</v>
      </c>
      <c r="E337" s="121" t="s">
        <v>23</v>
      </c>
      <c r="F337" s="120">
        <v>32.4</v>
      </c>
      <c r="G337" s="122">
        <v>28.53</v>
      </c>
      <c r="H337" s="122">
        <v>35.200000000000003</v>
      </c>
      <c r="I337" s="122">
        <v>1140.48</v>
      </c>
      <c r="J337" s="123">
        <v>4.4227164675264715E-4</v>
      </c>
    </row>
    <row r="338" spans="1:10" ht="25.5" x14ac:dyDescent="0.2">
      <c r="A338" s="159" t="s">
        <v>1192</v>
      </c>
      <c r="B338" s="120" t="s">
        <v>1193</v>
      </c>
      <c r="C338" s="159" t="s">
        <v>16</v>
      </c>
      <c r="D338" s="159" t="s">
        <v>1194</v>
      </c>
      <c r="E338" s="121" t="s">
        <v>136</v>
      </c>
      <c r="F338" s="120">
        <v>6</v>
      </c>
      <c r="G338" s="122">
        <v>15.22</v>
      </c>
      <c r="H338" s="122">
        <v>18.79</v>
      </c>
      <c r="I338" s="122">
        <v>112.74</v>
      </c>
      <c r="J338" s="123">
        <v>4.3719929726863638E-5</v>
      </c>
    </row>
    <row r="339" spans="1:10" ht="38.25" x14ac:dyDescent="0.2">
      <c r="A339" s="159" t="s">
        <v>1195</v>
      </c>
      <c r="B339" s="120" t="s">
        <v>1196</v>
      </c>
      <c r="C339" s="159" t="s">
        <v>16</v>
      </c>
      <c r="D339" s="159" t="s">
        <v>1197</v>
      </c>
      <c r="E339" s="121" t="s">
        <v>136</v>
      </c>
      <c r="F339" s="120">
        <v>1</v>
      </c>
      <c r="G339" s="122">
        <v>5552.3</v>
      </c>
      <c r="H339" s="122">
        <v>6849.76</v>
      </c>
      <c r="I339" s="122">
        <v>6849.76</v>
      </c>
      <c r="J339" s="123">
        <v>2.6562979053209282E-3</v>
      </c>
    </row>
    <row r="340" spans="1:10" ht="38.25" x14ac:dyDescent="0.2">
      <c r="A340" s="159" t="s">
        <v>1198</v>
      </c>
      <c r="B340" s="120" t="s">
        <v>1199</v>
      </c>
      <c r="C340" s="159" t="s">
        <v>16</v>
      </c>
      <c r="D340" s="159" t="s">
        <v>1200</v>
      </c>
      <c r="E340" s="121" t="s">
        <v>136</v>
      </c>
      <c r="F340" s="120">
        <v>1</v>
      </c>
      <c r="G340" s="122">
        <v>5759.51</v>
      </c>
      <c r="H340" s="122">
        <v>7105.69</v>
      </c>
      <c r="I340" s="122">
        <v>7105.69</v>
      </c>
      <c r="J340" s="123">
        <v>2.7555461013028001E-3</v>
      </c>
    </row>
    <row r="341" spans="1:10" ht="38.25" x14ac:dyDescent="0.2">
      <c r="A341" s="159" t="s">
        <v>1201</v>
      </c>
      <c r="B341" s="120" t="s">
        <v>1202</v>
      </c>
      <c r="C341" s="159" t="s">
        <v>16</v>
      </c>
      <c r="D341" s="159" t="s">
        <v>1203</v>
      </c>
      <c r="E341" s="121" t="s">
        <v>136</v>
      </c>
      <c r="F341" s="120">
        <v>1</v>
      </c>
      <c r="G341" s="122">
        <v>9430.26</v>
      </c>
      <c r="H341" s="122">
        <v>11622.2</v>
      </c>
      <c r="I341" s="122">
        <v>11622.2</v>
      </c>
      <c r="J341" s="123">
        <v>4.5070229490114825E-3</v>
      </c>
    </row>
    <row r="342" spans="1:10" x14ac:dyDescent="0.2">
      <c r="A342" s="3" t="s">
        <v>1204</v>
      </c>
      <c r="B342" s="3"/>
      <c r="C342" s="3"/>
      <c r="D342" s="3" t="s">
        <v>1205</v>
      </c>
      <c r="E342" s="3"/>
      <c r="F342" s="2"/>
      <c r="G342" s="3"/>
      <c r="H342" s="3"/>
      <c r="I342" s="105">
        <v>6434.29</v>
      </c>
      <c r="J342" s="106">
        <v>2.495181006229035E-3</v>
      </c>
    </row>
    <row r="343" spans="1:10" x14ac:dyDescent="0.2">
      <c r="A343" s="159" t="s">
        <v>1206</v>
      </c>
      <c r="B343" s="120" t="s">
        <v>1207</v>
      </c>
      <c r="C343" s="159" t="s">
        <v>16</v>
      </c>
      <c r="D343" s="159" t="s">
        <v>1208</v>
      </c>
      <c r="E343" s="121" t="s">
        <v>136</v>
      </c>
      <c r="F343" s="120">
        <v>2</v>
      </c>
      <c r="G343" s="122">
        <v>108.6</v>
      </c>
      <c r="H343" s="122">
        <v>134.01</v>
      </c>
      <c r="I343" s="122">
        <v>268.02</v>
      </c>
      <c r="J343" s="123">
        <v>1.0393662910585411E-4</v>
      </c>
    </row>
    <row r="344" spans="1:10" ht="25.5" x14ac:dyDescent="0.2">
      <c r="A344" s="159" t="s">
        <v>1209</v>
      </c>
      <c r="B344" s="120" t="s">
        <v>732</v>
      </c>
      <c r="C344" s="159" t="s">
        <v>19</v>
      </c>
      <c r="D344" s="159" t="s">
        <v>733</v>
      </c>
      <c r="E344" s="121" t="s">
        <v>23</v>
      </c>
      <c r="F344" s="120">
        <v>23.5</v>
      </c>
      <c r="G344" s="122">
        <v>163.11000000000001</v>
      </c>
      <c r="H344" s="122">
        <v>201.38</v>
      </c>
      <c r="I344" s="122">
        <v>4732.43</v>
      </c>
      <c r="J344" s="123">
        <v>1.8352093936251665E-3</v>
      </c>
    </row>
    <row r="345" spans="1:10" ht="25.5" x14ac:dyDescent="0.2">
      <c r="A345" s="159" t="s">
        <v>1210</v>
      </c>
      <c r="B345" s="120" t="s">
        <v>1211</v>
      </c>
      <c r="C345" s="159" t="s">
        <v>19</v>
      </c>
      <c r="D345" s="159" t="s">
        <v>1212</v>
      </c>
      <c r="E345" s="121" t="s">
        <v>23</v>
      </c>
      <c r="F345" s="120">
        <v>13.1</v>
      </c>
      <c r="G345" s="122">
        <v>30.68</v>
      </c>
      <c r="H345" s="122">
        <v>37.880000000000003</v>
      </c>
      <c r="I345" s="122">
        <v>496.22</v>
      </c>
      <c r="J345" s="123">
        <v>1.9243128906390165E-4</v>
      </c>
    </row>
    <row r="346" spans="1:10" ht="38.25" x14ac:dyDescent="0.2">
      <c r="A346" s="159" t="s">
        <v>1213</v>
      </c>
      <c r="B346" s="120" t="s">
        <v>1214</v>
      </c>
      <c r="C346" s="159" t="s">
        <v>19</v>
      </c>
      <c r="D346" s="159" t="s">
        <v>1215</v>
      </c>
      <c r="E346" s="121" t="s">
        <v>136</v>
      </c>
      <c r="F346" s="120">
        <v>3</v>
      </c>
      <c r="G346" s="122">
        <v>43.15</v>
      </c>
      <c r="H346" s="122">
        <v>53.24</v>
      </c>
      <c r="I346" s="122">
        <v>159.72</v>
      </c>
      <c r="J346" s="123">
        <v>6.193850608457212E-5</v>
      </c>
    </row>
    <row r="347" spans="1:10" x14ac:dyDescent="0.2">
      <c r="A347" s="159" t="s">
        <v>1216</v>
      </c>
      <c r="B347" s="120" t="s">
        <v>1117</v>
      </c>
      <c r="C347" s="159" t="s">
        <v>16</v>
      </c>
      <c r="D347" s="159" t="s">
        <v>1118</v>
      </c>
      <c r="E347" s="121" t="s">
        <v>136</v>
      </c>
      <c r="F347" s="120">
        <v>9</v>
      </c>
      <c r="G347" s="122">
        <v>11.44</v>
      </c>
      <c r="H347" s="122">
        <v>14.11</v>
      </c>
      <c r="I347" s="122">
        <v>126.99</v>
      </c>
      <c r="J347" s="123">
        <v>4.9245998545453375E-5</v>
      </c>
    </row>
    <row r="348" spans="1:10" ht="25.5" x14ac:dyDescent="0.2">
      <c r="A348" s="159" t="s">
        <v>1217</v>
      </c>
      <c r="B348" s="120" t="s">
        <v>1218</v>
      </c>
      <c r="C348" s="159" t="s">
        <v>19</v>
      </c>
      <c r="D348" s="159" t="s">
        <v>1219</v>
      </c>
      <c r="E348" s="121" t="s">
        <v>136</v>
      </c>
      <c r="F348" s="120">
        <v>1</v>
      </c>
      <c r="G348" s="122">
        <v>15.14</v>
      </c>
      <c r="H348" s="122">
        <v>18.670000000000002</v>
      </c>
      <c r="I348" s="122">
        <v>18.670000000000002</v>
      </c>
      <c r="J348" s="123">
        <v>7.2401196381102013E-6</v>
      </c>
    </row>
    <row r="349" spans="1:10" ht="25.5" x14ac:dyDescent="0.2">
      <c r="A349" s="159" t="s">
        <v>1220</v>
      </c>
      <c r="B349" s="120" t="s">
        <v>1221</v>
      </c>
      <c r="C349" s="159" t="s">
        <v>19</v>
      </c>
      <c r="D349" s="159" t="s">
        <v>1222</v>
      </c>
      <c r="E349" s="121" t="s">
        <v>136</v>
      </c>
      <c r="F349" s="120">
        <v>8</v>
      </c>
      <c r="G349" s="122">
        <v>14.49</v>
      </c>
      <c r="H349" s="122">
        <v>17.87</v>
      </c>
      <c r="I349" s="122">
        <v>142.96</v>
      </c>
      <c r="J349" s="123">
        <v>5.5439073565304465E-5</v>
      </c>
    </row>
    <row r="350" spans="1:10" ht="38.25" x14ac:dyDescent="0.2">
      <c r="A350" s="159" t="s">
        <v>1223</v>
      </c>
      <c r="B350" s="120" t="s">
        <v>1190</v>
      </c>
      <c r="C350" s="159" t="s">
        <v>19</v>
      </c>
      <c r="D350" s="159" t="s">
        <v>1191</v>
      </c>
      <c r="E350" s="121" t="s">
        <v>23</v>
      </c>
      <c r="F350" s="120">
        <v>13.9</v>
      </c>
      <c r="G350" s="122">
        <v>28.53</v>
      </c>
      <c r="H350" s="122">
        <v>35.200000000000003</v>
      </c>
      <c r="I350" s="122">
        <v>489.28</v>
      </c>
      <c r="J350" s="123">
        <v>1.8973999660067269E-4</v>
      </c>
    </row>
    <row r="351" spans="1:10" x14ac:dyDescent="0.2">
      <c r="A351" s="3" t="s">
        <v>1224</v>
      </c>
      <c r="B351" s="3"/>
      <c r="C351" s="3"/>
      <c r="D351" s="3" t="s">
        <v>1225</v>
      </c>
      <c r="E351" s="3"/>
      <c r="F351" s="2"/>
      <c r="G351" s="3"/>
      <c r="H351" s="3"/>
      <c r="I351" s="105">
        <v>1686.78</v>
      </c>
      <c r="J351" s="106">
        <v>6.5412367451373995E-4</v>
      </c>
    </row>
    <row r="352" spans="1:10" x14ac:dyDescent="0.2">
      <c r="A352" s="159" t="s">
        <v>1226</v>
      </c>
      <c r="B352" s="120" t="s">
        <v>1117</v>
      </c>
      <c r="C352" s="159" t="s">
        <v>16</v>
      </c>
      <c r="D352" s="159" t="s">
        <v>1118</v>
      </c>
      <c r="E352" s="121" t="s">
        <v>136</v>
      </c>
      <c r="F352" s="120">
        <v>43</v>
      </c>
      <c r="G352" s="122">
        <v>11.44</v>
      </c>
      <c r="H352" s="122">
        <v>14.11</v>
      </c>
      <c r="I352" s="122">
        <v>606.73</v>
      </c>
      <c r="J352" s="123">
        <v>2.3528643749494389E-4</v>
      </c>
    </row>
    <row r="353" spans="1:10" ht="38.25" x14ac:dyDescent="0.2">
      <c r="A353" s="159" t="s">
        <v>1227</v>
      </c>
      <c r="B353" s="120" t="s">
        <v>264</v>
      </c>
      <c r="C353" s="159" t="s">
        <v>19</v>
      </c>
      <c r="D353" s="159" t="s">
        <v>265</v>
      </c>
      <c r="E353" s="121" t="s">
        <v>136</v>
      </c>
      <c r="F353" s="120">
        <v>5</v>
      </c>
      <c r="G353" s="122">
        <v>10.01</v>
      </c>
      <c r="H353" s="122">
        <v>12.35</v>
      </c>
      <c r="I353" s="122">
        <v>61.75</v>
      </c>
      <c r="J353" s="123">
        <v>2.3946298213888856E-5</v>
      </c>
    </row>
    <row r="354" spans="1:10" ht="38.25" x14ac:dyDescent="0.2">
      <c r="A354" s="159" t="s">
        <v>1228</v>
      </c>
      <c r="B354" s="120" t="s">
        <v>1229</v>
      </c>
      <c r="C354" s="159" t="s">
        <v>19</v>
      </c>
      <c r="D354" s="159" t="s">
        <v>1230</v>
      </c>
      <c r="E354" s="121" t="s">
        <v>136</v>
      </c>
      <c r="F354" s="120">
        <v>14</v>
      </c>
      <c r="G354" s="122">
        <v>9.35</v>
      </c>
      <c r="H354" s="122">
        <v>11.53</v>
      </c>
      <c r="I354" s="122">
        <v>161.41999999999999</v>
      </c>
      <c r="J354" s="123">
        <v>6.2597756399772296E-5</v>
      </c>
    </row>
    <row r="355" spans="1:10" ht="38.25" x14ac:dyDescent="0.2">
      <c r="A355" s="159" t="s">
        <v>1231</v>
      </c>
      <c r="B355" s="120" t="s">
        <v>1232</v>
      </c>
      <c r="C355" s="159" t="s">
        <v>19</v>
      </c>
      <c r="D355" s="159" t="s">
        <v>1233</v>
      </c>
      <c r="E355" s="121" t="s">
        <v>136</v>
      </c>
      <c r="F355" s="120">
        <v>2</v>
      </c>
      <c r="G355" s="122">
        <v>18.46</v>
      </c>
      <c r="H355" s="122">
        <v>22.78</v>
      </c>
      <c r="I355" s="122">
        <v>45.56</v>
      </c>
      <c r="J355" s="123">
        <v>1.7667908447364797E-5</v>
      </c>
    </row>
    <row r="356" spans="1:10" ht="38.25" x14ac:dyDescent="0.2">
      <c r="A356" s="159" t="s">
        <v>1234</v>
      </c>
      <c r="B356" s="120" t="s">
        <v>1235</v>
      </c>
      <c r="C356" s="159" t="s">
        <v>19</v>
      </c>
      <c r="D356" s="159" t="s">
        <v>1236</v>
      </c>
      <c r="E356" s="121" t="s">
        <v>136</v>
      </c>
      <c r="F356" s="120">
        <v>6</v>
      </c>
      <c r="G356" s="122">
        <v>10.36</v>
      </c>
      <c r="H356" s="122">
        <v>12.79</v>
      </c>
      <c r="I356" s="122">
        <v>76.739999999999995</v>
      </c>
      <c r="J356" s="123">
        <v>2.97593348167422E-5</v>
      </c>
    </row>
    <row r="357" spans="1:10" ht="25.5" x14ac:dyDescent="0.2">
      <c r="A357" s="159" t="s">
        <v>1237</v>
      </c>
      <c r="B357" s="120" t="s">
        <v>226</v>
      </c>
      <c r="C357" s="159" t="s">
        <v>19</v>
      </c>
      <c r="D357" s="159" t="s">
        <v>227</v>
      </c>
      <c r="E357" s="121" t="s">
        <v>23</v>
      </c>
      <c r="F357" s="120">
        <v>34.1</v>
      </c>
      <c r="G357" s="122">
        <v>12.66</v>
      </c>
      <c r="H357" s="122">
        <v>15.63</v>
      </c>
      <c r="I357" s="122">
        <v>532.98</v>
      </c>
      <c r="J357" s="123">
        <v>2.0668660764434788E-4</v>
      </c>
    </row>
    <row r="358" spans="1:10" ht="38.25" x14ac:dyDescent="0.2">
      <c r="A358" s="159" t="s">
        <v>1238</v>
      </c>
      <c r="B358" s="120" t="s">
        <v>1239</v>
      </c>
      <c r="C358" s="159" t="s">
        <v>19</v>
      </c>
      <c r="D358" s="159" t="s">
        <v>1240</v>
      </c>
      <c r="E358" s="121" t="s">
        <v>136</v>
      </c>
      <c r="F358" s="120">
        <v>10</v>
      </c>
      <c r="G358" s="122">
        <v>16.34</v>
      </c>
      <c r="H358" s="122">
        <v>20.16</v>
      </c>
      <c r="I358" s="122">
        <v>201.6</v>
      </c>
      <c r="J358" s="123">
        <v>7.8179331496680053E-5</v>
      </c>
    </row>
    <row r="359" spans="1:10" x14ac:dyDescent="0.2">
      <c r="A359" s="3" t="s">
        <v>381</v>
      </c>
      <c r="B359" s="3"/>
      <c r="C359" s="3"/>
      <c r="D359" s="3" t="s">
        <v>382</v>
      </c>
      <c r="E359" s="3"/>
      <c r="F359" s="2"/>
      <c r="G359" s="3"/>
      <c r="H359" s="3"/>
      <c r="I359" s="105">
        <v>13089.53</v>
      </c>
      <c r="J359" s="106">
        <v>5.0760451637189407E-3</v>
      </c>
    </row>
    <row r="360" spans="1:10" x14ac:dyDescent="0.2">
      <c r="A360" s="3" t="s">
        <v>1241</v>
      </c>
      <c r="B360" s="3"/>
      <c r="C360" s="3"/>
      <c r="D360" s="3" t="s">
        <v>1242</v>
      </c>
      <c r="E360" s="3"/>
      <c r="F360" s="2"/>
      <c r="G360" s="3"/>
      <c r="H360" s="3"/>
      <c r="I360" s="105">
        <v>1465.24</v>
      </c>
      <c r="J360" s="106">
        <v>5.6821172461406493E-4</v>
      </c>
    </row>
    <row r="361" spans="1:10" ht="25.5" x14ac:dyDescent="0.2">
      <c r="A361" s="159" t="s">
        <v>1243</v>
      </c>
      <c r="B361" s="120" t="s">
        <v>1244</v>
      </c>
      <c r="C361" s="159" t="s">
        <v>19</v>
      </c>
      <c r="D361" s="159" t="s">
        <v>1245</v>
      </c>
      <c r="E361" s="121" t="s">
        <v>23</v>
      </c>
      <c r="F361" s="120">
        <v>26.9</v>
      </c>
      <c r="G361" s="122">
        <v>44.14</v>
      </c>
      <c r="H361" s="122">
        <v>54.47</v>
      </c>
      <c r="I361" s="122">
        <v>1465.24</v>
      </c>
      <c r="J361" s="123">
        <v>5.6821172461406493E-4</v>
      </c>
    </row>
    <row r="362" spans="1:10" x14ac:dyDescent="0.2">
      <c r="A362" s="3" t="s">
        <v>1246</v>
      </c>
      <c r="B362" s="3"/>
      <c r="C362" s="3"/>
      <c r="D362" s="3" t="s">
        <v>1247</v>
      </c>
      <c r="E362" s="3"/>
      <c r="F362" s="2"/>
      <c r="G362" s="3"/>
      <c r="H362" s="3"/>
      <c r="I362" s="105">
        <v>11624.29</v>
      </c>
      <c r="J362" s="106">
        <v>4.5078334391048759E-3</v>
      </c>
    </row>
    <row r="363" spans="1:10" ht="38.25" x14ac:dyDescent="0.2">
      <c r="A363" s="159" t="s">
        <v>1248</v>
      </c>
      <c r="B363" s="120" t="s">
        <v>1249</v>
      </c>
      <c r="C363" s="159" t="s">
        <v>19</v>
      </c>
      <c r="D363" s="159" t="s">
        <v>1250</v>
      </c>
      <c r="E363" s="121" t="s">
        <v>23</v>
      </c>
      <c r="F363" s="120">
        <v>30</v>
      </c>
      <c r="G363" s="122">
        <v>101.43</v>
      </c>
      <c r="H363" s="122">
        <v>125.23</v>
      </c>
      <c r="I363" s="122">
        <v>3756.9</v>
      </c>
      <c r="J363" s="123">
        <v>1.4569044171620898E-3</v>
      </c>
    </row>
    <row r="364" spans="1:10" ht="38.25" x14ac:dyDescent="0.2">
      <c r="A364" s="159" t="s">
        <v>1251</v>
      </c>
      <c r="B364" s="120" t="s">
        <v>1252</v>
      </c>
      <c r="C364" s="159" t="s">
        <v>19</v>
      </c>
      <c r="D364" s="159" t="s">
        <v>1253</v>
      </c>
      <c r="E364" s="121" t="s">
        <v>23</v>
      </c>
      <c r="F364" s="120">
        <v>50</v>
      </c>
      <c r="G364" s="122">
        <v>65.62</v>
      </c>
      <c r="H364" s="122">
        <v>81.010000000000005</v>
      </c>
      <c r="I364" s="122">
        <v>4050.5</v>
      </c>
      <c r="J364" s="123">
        <v>1.5707608245401912E-3</v>
      </c>
    </row>
    <row r="365" spans="1:10" ht="25.5" x14ac:dyDescent="0.2">
      <c r="A365" s="159" t="s">
        <v>1254</v>
      </c>
      <c r="B365" s="120" t="s">
        <v>1255</v>
      </c>
      <c r="C365" s="159" t="s">
        <v>19</v>
      </c>
      <c r="D365" s="159" t="s">
        <v>1256</v>
      </c>
      <c r="E365" s="121" t="s">
        <v>136</v>
      </c>
      <c r="F365" s="120">
        <v>6</v>
      </c>
      <c r="G365" s="122">
        <v>18.899999999999999</v>
      </c>
      <c r="H365" s="122">
        <v>23.32</v>
      </c>
      <c r="I365" s="122">
        <v>139.91999999999999</v>
      </c>
      <c r="J365" s="123">
        <v>5.4260178884005325E-5</v>
      </c>
    </row>
    <row r="366" spans="1:10" ht="25.5" x14ac:dyDescent="0.2">
      <c r="A366" s="159" t="s">
        <v>1257</v>
      </c>
      <c r="B366" s="120" t="s">
        <v>1258</v>
      </c>
      <c r="C366" s="159" t="s">
        <v>19</v>
      </c>
      <c r="D366" s="159" t="s">
        <v>1259</v>
      </c>
      <c r="E366" s="121" t="s">
        <v>136</v>
      </c>
      <c r="F366" s="120">
        <v>10</v>
      </c>
      <c r="G366" s="122">
        <v>12.64</v>
      </c>
      <c r="H366" s="122">
        <v>15.59</v>
      </c>
      <c r="I366" s="122">
        <v>155.9</v>
      </c>
      <c r="J366" s="123">
        <v>6.0457131846887006E-5</v>
      </c>
    </row>
    <row r="367" spans="1:10" ht="38.25" x14ac:dyDescent="0.2">
      <c r="A367" s="159" t="s">
        <v>1260</v>
      </c>
      <c r="B367" s="120" t="s">
        <v>1261</v>
      </c>
      <c r="C367" s="159" t="s">
        <v>19</v>
      </c>
      <c r="D367" s="159" t="s">
        <v>1262</v>
      </c>
      <c r="E367" s="121" t="s">
        <v>136</v>
      </c>
      <c r="F367" s="120">
        <v>16</v>
      </c>
      <c r="G367" s="122">
        <v>30.89</v>
      </c>
      <c r="H367" s="122">
        <v>38.119999999999997</v>
      </c>
      <c r="I367" s="122">
        <v>609.91999999999996</v>
      </c>
      <c r="J367" s="123">
        <v>2.3652350132170188E-4</v>
      </c>
    </row>
    <row r="368" spans="1:10" ht="38.25" x14ac:dyDescent="0.2">
      <c r="A368" s="159" t="s">
        <v>1263</v>
      </c>
      <c r="B368" s="120" t="s">
        <v>1264</v>
      </c>
      <c r="C368" s="159" t="s">
        <v>19</v>
      </c>
      <c r="D368" s="159" t="s">
        <v>1265</v>
      </c>
      <c r="E368" s="121" t="s">
        <v>136</v>
      </c>
      <c r="F368" s="120">
        <v>21</v>
      </c>
      <c r="G368" s="122">
        <v>19.32</v>
      </c>
      <c r="H368" s="122">
        <v>23.83</v>
      </c>
      <c r="I368" s="122">
        <v>500.43</v>
      </c>
      <c r="J368" s="123">
        <v>1.9406390307977976E-4</v>
      </c>
    </row>
    <row r="369" spans="1:10" ht="25.5" x14ac:dyDescent="0.2">
      <c r="A369" s="159" t="s">
        <v>1266</v>
      </c>
      <c r="B369" s="120" t="s">
        <v>1267</v>
      </c>
      <c r="C369" s="159" t="s">
        <v>19</v>
      </c>
      <c r="D369" s="159" t="s">
        <v>1268</v>
      </c>
      <c r="E369" s="121" t="s">
        <v>136</v>
      </c>
      <c r="F369" s="120">
        <v>14</v>
      </c>
      <c r="G369" s="122">
        <v>26.09</v>
      </c>
      <c r="H369" s="122">
        <v>32.19</v>
      </c>
      <c r="I369" s="122">
        <v>450.66</v>
      </c>
      <c r="J369" s="123">
        <v>1.7476338061653686E-4</v>
      </c>
    </row>
    <row r="370" spans="1:10" ht="38.25" x14ac:dyDescent="0.2">
      <c r="A370" s="159" t="s">
        <v>1269</v>
      </c>
      <c r="B370" s="120" t="s">
        <v>1270</v>
      </c>
      <c r="C370" s="159" t="s">
        <v>19</v>
      </c>
      <c r="D370" s="159" t="s">
        <v>1271</v>
      </c>
      <c r="E370" s="121" t="s">
        <v>136</v>
      </c>
      <c r="F370" s="120">
        <v>2</v>
      </c>
      <c r="G370" s="122">
        <v>17.649999999999999</v>
      </c>
      <c r="H370" s="122">
        <v>21.78</v>
      </c>
      <c r="I370" s="122">
        <v>43.56</v>
      </c>
      <c r="J370" s="123">
        <v>1.6892319841246939E-5</v>
      </c>
    </row>
    <row r="371" spans="1:10" ht="25.5" x14ac:dyDescent="0.2">
      <c r="A371" s="159" t="s">
        <v>1272</v>
      </c>
      <c r="B371" s="120" t="s">
        <v>1273</v>
      </c>
      <c r="C371" s="159" t="s">
        <v>19</v>
      </c>
      <c r="D371" s="159" t="s">
        <v>1274</v>
      </c>
      <c r="E371" s="121" t="s">
        <v>136</v>
      </c>
      <c r="F371" s="120">
        <v>2</v>
      </c>
      <c r="G371" s="122">
        <v>52</v>
      </c>
      <c r="H371" s="122">
        <v>64.2</v>
      </c>
      <c r="I371" s="122">
        <v>128.4</v>
      </c>
      <c r="J371" s="123">
        <v>4.9792788512766461E-5</v>
      </c>
    </row>
    <row r="372" spans="1:10" ht="25.5" x14ac:dyDescent="0.2">
      <c r="A372" s="159" t="s">
        <v>1275</v>
      </c>
      <c r="B372" s="120" t="s">
        <v>1276</v>
      </c>
      <c r="C372" s="159" t="s">
        <v>16</v>
      </c>
      <c r="D372" s="159" t="s">
        <v>1277</v>
      </c>
      <c r="E372" s="121" t="s">
        <v>136</v>
      </c>
      <c r="F372" s="120">
        <v>1</v>
      </c>
      <c r="G372" s="122">
        <v>216</v>
      </c>
      <c r="H372" s="122">
        <v>266.66000000000003</v>
      </c>
      <c r="I372" s="122">
        <v>266.66000000000003</v>
      </c>
      <c r="J372" s="123">
        <v>1.0340922885369396E-4</v>
      </c>
    </row>
    <row r="373" spans="1:10" ht="38.25" x14ac:dyDescent="0.2">
      <c r="A373" s="159" t="s">
        <v>1278</v>
      </c>
      <c r="B373" s="120" t="s">
        <v>1279</v>
      </c>
      <c r="C373" s="159" t="s">
        <v>19</v>
      </c>
      <c r="D373" s="159" t="s">
        <v>1280</v>
      </c>
      <c r="E373" s="121" t="s">
        <v>23</v>
      </c>
      <c r="F373" s="120">
        <v>48</v>
      </c>
      <c r="G373" s="122">
        <v>21.03</v>
      </c>
      <c r="H373" s="122">
        <v>25.92</v>
      </c>
      <c r="I373" s="122">
        <v>1244.1600000000001</v>
      </c>
      <c r="J373" s="123">
        <v>4.8247816009379689E-4</v>
      </c>
    </row>
    <row r="374" spans="1:10" ht="25.5" x14ac:dyDescent="0.2">
      <c r="A374" s="159" t="s">
        <v>1281</v>
      </c>
      <c r="B374" s="120" t="s">
        <v>1282</v>
      </c>
      <c r="C374" s="159" t="s">
        <v>19</v>
      </c>
      <c r="D374" s="159" t="s">
        <v>1283</v>
      </c>
      <c r="E374" s="121" t="s">
        <v>136</v>
      </c>
      <c r="F374" s="120">
        <v>6</v>
      </c>
      <c r="G374" s="122">
        <v>14.16</v>
      </c>
      <c r="H374" s="122">
        <v>17.48</v>
      </c>
      <c r="I374" s="122">
        <v>104.88</v>
      </c>
      <c r="J374" s="123">
        <v>4.0671866504820455E-5</v>
      </c>
    </row>
    <row r="375" spans="1:10" ht="25.5" x14ac:dyDescent="0.2">
      <c r="A375" s="159" t="s">
        <v>1284</v>
      </c>
      <c r="B375" s="120" t="s">
        <v>1285</v>
      </c>
      <c r="C375" s="159" t="s">
        <v>19</v>
      </c>
      <c r="D375" s="159" t="s">
        <v>1286</v>
      </c>
      <c r="E375" s="121" t="s">
        <v>136</v>
      </c>
      <c r="F375" s="120">
        <v>10</v>
      </c>
      <c r="G375" s="122">
        <v>13.96</v>
      </c>
      <c r="H375" s="122">
        <v>17.239999999999998</v>
      </c>
      <c r="I375" s="122">
        <v>172.4</v>
      </c>
      <c r="J375" s="123">
        <v>6.6855737847359325E-5</v>
      </c>
    </row>
    <row r="376" spans="1:10" x14ac:dyDescent="0.2">
      <c r="A376" s="3" t="s">
        <v>383</v>
      </c>
      <c r="B376" s="3"/>
      <c r="C376" s="3"/>
      <c r="D376" s="3" t="s">
        <v>384</v>
      </c>
      <c r="E376" s="3"/>
      <c r="F376" s="2"/>
      <c r="G376" s="3"/>
      <c r="H376" s="3"/>
      <c r="I376" s="105">
        <v>154398.39000000001</v>
      </c>
      <c r="J376" s="106">
        <v>5.987481604347069E-2</v>
      </c>
    </row>
    <row r="377" spans="1:10" x14ac:dyDescent="0.2">
      <c r="A377" s="3" t="s">
        <v>1287</v>
      </c>
      <c r="B377" s="3"/>
      <c r="C377" s="3"/>
      <c r="D377" s="3" t="s">
        <v>1288</v>
      </c>
      <c r="E377" s="3"/>
      <c r="F377" s="2"/>
      <c r="G377" s="3"/>
      <c r="H377" s="3"/>
      <c r="I377" s="105">
        <v>22826.46</v>
      </c>
      <c r="J377" s="106">
        <v>8.8519711470025162E-3</v>
      </c>
    </row>
    <row r="378" spans="1:10" x14ac:dyDescent="0.2">
      <c r="A378" s="159" t="s">
        <v>1289</v>
      </c>
      <c r="B378" s="120" t="s">
        <v>1290</v>
      </c>
      <c r="C378" s="159" t="s">
        <v>19</v>
      </c>
      <c r="D378" s="159" t="s">
        <v>1291</v>
      </c>
      <c r="E378" s="121" t="s">
        <v>136</v>
      </c>
      <c r="F378" s="120">
        <v>32</v>
      </c>
      <c r="G378" s="122">
        <v>18.61</v>
      </c>
      <c r="H378" s="122">
        <v>22.98</v>
      </c>
      <c r="I378" s="122">
        <v>735.36</v>
      </c>
      <c r="J378" s="123">
        <v>2.851684186974139E-4</v>
      </c>
    </row>
    <row r="379" spans="1:10" ht="25.5" x14ac:dyDescent="0.2">
      <c r="A379" s="159" t="s">
        <v>1292</v>
      </c>
      <c r="B379" s="120" t="s">
        <v>1293</v>
      </c>
      <c r="C379" s="159" t="s">
        <v>19</v>
      </c>
      <c r="D379" s="159" t="s">
        <v>1294</v>
      </c>
      <c r="E379" s="121" t="s">
        <v>136</v>
      </c>
      <c r="F379" s="120">
        <v>6</v>
      </c>
      <c r="G379" s="122">
        <v>733.04</v>
      </c>
      <c r="H379" s="122">
        <v>904.77</v>
      </c>
      <c r="I379" s="122">
        <v>5428.62</v>
      </c>
      <c r="J379" s="123">
        <v>2.1051879094717623E-3</v>
      </c>
    </row>
    <row r="380" spans="1:10" x14ac:dyDescent="0.2">
      <c r="A380" s="159" t="s">
        <v>1295</v>
      </c>
      <c r="B380" s="120" t="s">
        <v>1296</v>
      </c>
      <c r="C380" s="159" t="s">
        <v>19</v>
      </c>
      <c r="D380" s="159" t="s">
        <v>1297</v>
      </c>
      <c r="E380" s="121" t="s">
        <v>136</v>
      </c>
      <c r="F380" s="120">
        <v>1</v>
      </c>
      <c r="G380" s="122">
        <v>2701.77</v>
      </c>
      <c r="H380" s="122">
        <v>3336.59</v>
      </c>
      <c r="I380" s="122">
        <v>3336.59</v>
      </c>
      <c r="J380" s="123">
        <v>1.2939105936433913E-3</v>
      </c>
    </row>
    <row r="381" spans="1:10" ht="25.5" x14ac:dyDescent="0.2">
      <c r="A381" s="159" t="s">
        <v>1298</v>
      </c>
      <c r="B381" s="120" t="s">
        <v>311</v>
      </c>
      <c r="C381" s="159" t="s">
        <v>19</v>
      </c>
      <c r="D381" s="159" t="s">
        <v>312</v>
      </c>
      <c r="E381" s="121" t="s">
        <v>136</v>
      </c>
      <c r="F381" s="120">
        <v>17</v>
      </c>
      <c r="G381" s="122">
        <v>22.56</v>
      </c>
      <c r="H381" s="122">
        <v>27.83</v>
      </c>
      <c r="I381" s="122">
        <v>473.11</v>
      </c>
      <c r="J381" s="123">
        <v>1.8346936272020981E-4</v>
      </c>
    </row>
    <row r="382" spans="1:10" ht="25.5" x14ac:dyDescent="0.2">
      <c r="A382" s="159" t="s">
        <v>1299</v>
      </c>
      <c r="B382" s="120" t="s">
        <v>1300</v>
      </c>
      <c r="C382" s="159" t="s">
        <v>19</v>
      </c>
      <c r="D382" s="159" t="s">
        <v>1301</v>
      </c>
      <c r="E382" s="121" t="s">
        <v>136</v>
      </c>
      <c r="F382" s="120">
        <v>2</v>
      </c>
      <c r="G382" s="122">
        <v>13.01</v>
      </c>
      <c r="H382" s="122">
        <v>16.05</v>
      </c>
      <c r="I382" s="122">
        <v>32.1</v>
      </c>
      <c r="J382" s="123">
        <v>1.2448197128191615E-5</v>
      </c>
    </row>
    <row r="383" spans="1:10" x14ac:dyDescent="0.2">
      <c r="A383" s="159" t="s">
        <v>1302</v>
      </c>
      <c r="B383" s="120" t="s">
        <v>1303</v>
      </c>
      <c r="C383" s="159" t="s">
        <v>16</v>
      </c>
      <c r="D383" s="159" t="s">
        <v>1304</v>
      </c>
      <c r="E383" s="121" t="s">
        <v>136</v>
      </c>
      <c r="F383" s="120">
        <v>196</v>
      </c>
      <c r="G383" s="122">
        <v>0.17</v>
      </c>
      <c r="H383" s="122">
        <v>0.2</v>
      </c>
      <c r="I383" s="122">
        <v>39.200000000000003</v>
      </c>
      <c r="J383" s="123">
        <v>1.520153667991001E-5</v>
      </c>
    </row>
    <row r="384" spans="1:10" x14ac:dyDescent="0.2">
      <c r="A384" s="159" t="s">
        <v>1305</v>
      </c>
      <c r="B384" s="120" t="s">
        <v>1306</v>
      </c>
      <c r="C384" s="159" t="s">
        <v>16</v>
      </c>
      <c r="D384" s="159" t="s">
        <v>1307</v>
      </c>
      <c r="E384" s="121" t="s">
        <v>136</v>
      </c>
      <c r="F384" s="120">
        <v>196</v>
      </c>
      <c r="G384" s="122">
        <v>0.31</v>
      </c>
      <c r="H384" s="122">
        <v>0.38</v>
      </c>
      <c r="I384" s="122">
        <v>74.48</v>
      </c>
      <c r="J384" s="123">
        <v>2.888291969182902E-5</v>
      </c>
    </row>
    <row r="385" spans="1:10" x14ac:dyDescent="0.2">
      <c r="A385" s="159" t="s">
        <v>1308</v>
      </c>
      <c r="B385" s="120" t="s">
        <v>1309</v>
      </c>
      <c r="C385" s="159" t="s">
        <v>19</v>
      </c>
      <c r="D385" s="159" t="s">
        <v>1310</v>
      </c>
      <c r="E385" s="121" t="s">
        <v>136</v>
      </c>
      <c r="F385" s="120">
        <v>196</v>
      </c>
      <c r="G385" s="122">
        <v>0.41</v>
      </c>
      <c r="H385" s="122">
        <v>0.5</v>
      </c>
      <c r="I385" s="122">
        <v>98</v>
      </c>
      <c r="J385" s="123">
        <v>3.8003841699775025E-5</v>
      </c>
    </row>
    <row r="386" spans="1:10" ht="25.5" x14ac:dyDescent="0.2">
      <c r="A386" s="159" t="s">
        <v>1311</v>
      </c>
      <c r="B386" s="120" t="s">
        <v>1312</v>
      </c>
      <c r="C386" s="159" t="s">
        <v>16</v>
      </c>
      <c r="D386" s="159" t="s">
        <v>1313</v>
      </c>
      <c r="E386" s="121" t="s">
        <v>23</v>
      </c>
      <c r="F386" s="120">
        <v>609.79999999999995</v>
      </c>
      <c r="G386" s="122">
        <v>7.01</v>
      </c>
      <c r="H386" s="122">
        <v>8.65</v>
      </c>
      <c r="I386" s="122">
        <v>5274.77</v>
      </c>
      <c r="J386" s="123">
        <v>2.0455257559461458E-3</v>
      </c>
    </row>
    <row r="387" spans="1:10" ht="25.5" x14ac:dyDescent="0.2">
      <c r="A387" s="159" t="s">
        <v>1314</v>
      </c>
      <c r="B387" s="120" t="s">
        <v>1315</v>
      </c>
      <c r="C387" s="159" t="s">
        <v>19</v>
      </c>
      <c r="D387" s="159" t="s">
        <v>1316</v>
      </c>
      <c r="E387" s="121" t="s">
        <v>136</v>
      </c>
      <c r="F387" s="120">
        <v>2</v>
      </c>
      <c r="G387" s="122">
        <v>40.42</v>
      </c>
      <c r="H387" s="122">
        <v>49.91</v>
      </c>
      <c r="I387" s="122">
        <v>99.82</v>
      </c>
      <c r="J387" s="123">
        <v>3.8709627331342274E-5</v>
      </c>
    </row>
    <row r="388" spans="1:10" x14ac:dyDescent="0.2">
      <c r="A388" s="159" t="s">
        <v>1317</v>
      </c>
      <c r="B388" s="120" t="s">
        <v>1318</v>
      </c>
      <c r="C388" s="159" t="s">
        <v>19</v>
      </c>
      <c r="D388" s="159" t="s">
        <v>1319</v>
      </c>
      <c r="E388" s="121" t="s">
        <v>136</v>
      </c>
      <c r="F388" s="120">
        <v>17</v>
      </c>
      <c r="G388" s="122">
        <v>50.72</v>
      </c>
      <c r="H388" s="122">
        <v>62.62</v>
      </c>
      <c r="I388" s="122">
        <v>1064.54</v>
      </c>
      <c r="J388" s="123">
        <v>4.1282254737835209E-4</v>
      </c>
    </row>
    <row r="389" spans="1:10" ht="25.5" x14ac:dyDescent="0.2">
      <c r="A389" s="159" t="s">
        <v>1320</v>
      </c>
      <c r="B389" s="120" t="s">
        <v>1321</v>
      </c>
      <c r="C389" s="159" t="s">
        <v>16</v>
      </c>
      <c r="D389" s="159" t="s">
        <v>1322</v>
      </c>
      <c r="E389" s="121" t="s">
        <v>136</v>
      </c>
      <c r="F389" s="120">
        <v>1</v>
      </c>
      <c r="G389" s="122">
        <v>12.32</v>
      </c>
      <c r="H389" s="122">
        <v>15.2</v>
      </c>
      <c r="I389" s="122">
        <v>15.2</v>
      </c>
      <c r="J389" s="123">
        <v>5.8944734064957179E-6</v>
      </c>
    </row>
    <row r="390" spans="1:10" ht="25.5" x14ac:dyDescent="0.2">
      <c r="A390" s="159" t="s">
        <v>1323</v>
      </c>
      <c r="B390" s="120" t="s">
        <v>1324</v>
      </c>
      <c r="C390" s="159" t="s">
        <v>16</v>
      </c>
      <c r="D390" s="159" t="s">
        <v>1325</v>
      </c>
      <c r="E390" s="121" t="s">
        <v>136</v>
      </c>
      <c r="F390" s="120">
        <v>14</v>
      </c>
      <c r="G390" s="122">
        <v>11.31</v>
      </c>
      <c r="H390" s="122">
        <v>13.95</v>
      </c>
      <c r="I390" s="122">
        <v>195.3</v>
      </c>
      <c r="J390" s="123">
        <v>7.5736227387408796E-5</v>
      </c>
    </row>
    <row r="391" spans="1:10" ht="25.5" x14ac:dyDescent="0.2">
      <c r="A391" s="159" t="s">
        <v>1326</v>
      </c>
      <c r="B391" s="120" t="s">
        <v>1327</v>
      </c>
      <c r="C391" s="159" t="s">
        <v>16</v>
      </c>
      <c r="D391" s="159" t="s">
        <v>1328</v>
      </c>
      <c r="E391" s="121" t="s">
        <v>136</v>
      </c>
      <c r="F391" s="120">
        <v>5</v>
      </c>
      <c r="G391" s="122">
        <v>38.49</v>
      </c>
      <c r="H391" s="122">
        <v>47.52</v>
      </c>
      <c r="I391" s="122">
        <v>237.6</v>
      </c>
      <c r="J391" s="123">
        <v>9.2139926406801484E-5</v>
      </c>
    </row>
    <row r="392" spans="1:10" ht="25.5" x14ac:dyDescent="0.2">
      <c r="A392" s="159" t="s">
        <v>1329</v>
      </c>
      <c r="B392" s="120" t="s">
        <v>1330</v>
      </c>
      <c r="C392" s="159" t="s">
        <v>16</v>
      </c>
      <c r="D392" s="159" t="s">
        <v>1331</v>
      </c>
      <c r="E392" s="121" t="s">
        <v>23</v>
      </c>
      <c r="F392" s="120">
        <v>53.7</v>
      </c>
      <c r="G392" s="122">
        <v>25.44</v>
      </c>
      <c r="H392" s="122">
        <v>31.38</v>
      </c>
      <c r="I392" s="122">
        <v>1685.1</v>
      </c>
      <c r="J392" s="123">
        <v>6.5347218008460098E-4</v>
      </c>
    </row>
    <row r="393" spans="1:10" ht="25.5" x14ac:dyDescent="0.2">
      <c r="A393" s="159" t="s">
        <v>1332</v>
      </c>
      <c r="B393" s="120" t="s">
        <v>1333</v>
      </c>
      <c r="C393" s="159" t="s">
        <v>16</v>
      </c>
      <c r="D393" s="159" t="s">
        <v>1334</v>
      </c>
      <c r="E393" s="121" t="s">
        <v>136</v>
      </c>
      <c r="F393" s="120">
        <v>1</v>
      </c>
      <c r="G393" s="122">
        <v>36.94</v>
      </c>
      <c r="H393" s="122">
        <v>45.6</v>
      </c>
      <c r="I393" s="122">
        <v>45.6</v>
      </c>
      <c r="J393" s="123">
        <v>1.7683420219487154E-5</v>
      </c>
    </row>
    <row r="394" spans="1:10" ht="25.5" x14ac:dyDescent="0.2">
      <c r="A394" s="159" t="s">
        <v>1335</v>
      </c>
      <c r="B394" s="120" t="s">
        <v>1336</v>
      </c>
      <c r="C394" s="159" t="s">
        <v>16</v>
      </c>
      <c r="D394" s="159" t="s">
        <v>1337</v>
      </c>
      <c r="E394" s="121" t="s">
        <v>136</v>
      </c>
      <c r="F394" s="120">
        <v>28</v>
      </c>
      <c r="G394" s="122">
        <v>11.33</v>
      </c>
      <c r="H394" s="122">
        <v>13.97</v>
      </c>
      <c r="I394" s="122">
        <v>391.16</v>
      </c>
      <c r="J394" s="123">
        <v>1.5168961958453059E-4</v>
      </c>
    </row>
    <row r="395" spans="1:10" ht="25.5" x14ac:dyDescent="0.2">
      <c r="A395" s="159" t="s">
        <v>1338</v>
      </c>
      <c r="B395" s="120" t="s">
        <v>1339</v>
      </c>
      <c r="C395" s="159" t="s">
        <v>16</v>
      </c>
      <c r="D395" s="159" t="s">
        <v>1340</v>
      </c>
      <c r="E395" s="121" t="s">
        <v>136</v>
      </c>
      <c r="F395" s="120">
        <v>44</v>
      </c>
      <c r="G395" s="122">
        <v>10.45</v>
      </c>
      <c r="H395" s="122">
        <v>12.89</v>
      </c>
      <c r="I395" s="122">
        <v>567.16</v>
      </c>
      <c r="J395" s="123">
        <v>2.1994141692290207E-4</v>
      </c>
    </row>
    <row r="396" spans="1:10" ht="25.5" x14ac:dyDescent="0.2">
      <c r="A396" s="159" t="s">
        <v>1341</v>
      </c>
      <c r="B396" s="120" t="s">
        <v>1342</v>
      </c>
      <c r="C396" s="159" t="s">
        <v>16</v>
      </c>
      <c r="D396" s="159" t="s">
        <v>1343</v>
      </c>
      <c r="E396" s="121" t="s">
        <v>136</v>
      </c>
      <c r="F396" s="120">
        <v>1</v>
      </c>
      <c r="G396" s="122">
        <v>23.84</v>
      </c>
      <c r="H396" s="122">
        <v>29.42</v>
      </c>
      <c r="I396" s="122">
        <v>29.42</v>
      </c>
      <c r="J396" s="123">
        <v>1.1408908395993687E-5</v>
      </c>
    </row>
    <row r="397" spans="1:10" ht="25.5" x14ac:dyDescent="0.2">
      <c r="A397" s="159" t="s">
        <v>1344</v>
      </c>
      <c r="B397" s="120" t="s">
        <v>1345</v>
      </c>
      <c r="C397" s="159" t="s">
        <v>16</v>
      </c>
      <c r="D397" s="159" t="s">
        <v>1346</v>
      </c>
      <c r="E397" s="121" t="s">
        <v>136</v>
      </c>
      <c r="F397" s="120">
        <v>5</v>
      </c>
      <c r="G397" s="122">
        <v>18.440000000000001</v>
      </c>
      <c r="H397" s="122">
        <v>22.75</v>
      </c>
      <c r="I397" s="122">
        <v>113.75</v>
      </c>
      <c r="J397" s="123">
        <v>4.4111601972953152E-5</v>
      </c>
    </row>
    <row r="398" spans="1:10" ht="38.25" x14ac:dyDescent="0.2">
      <c r="A398" s="159" t="s">
        <v>1347</v>
      </c>
      <c r="B398" s="120" t="s">
        <v>1348</v>
      </c>
      <c r="C398" s="159" t="s">
        <v>19</v>
      </c>
      <c r="D398" s="159" t="s">
        <v>1349</v>
      </c>
      <c r="E398" s="121" t="s">
        <v>23</v>
      </c>
      <c r="F398" s="120">
        <v>92.8</v>
      </c>
      <c r="G398" s="122">
        <v>17.28</v>
      </c>
      <c r="H398" s="122">
        <v>21.32</v>
      </c>
      <c r="I398" s="122">
        <v>1978.49</v>
      </c>
      <c r="J398" s="123">
        <v>7.6724715065906008E-4</v>
      </c>
    </row>
    <row r="399" spans="1:10" ht="38.25" x14ac:dyDescent="0.2">
      <c r="A399" s="159" t="s">
        <v>1350</v>
      </c>
      <c r="B399" s="120" t="s">
        <v>309</v>
      </c>
      <c r="C399" s="159" t="s">
        <v>19</v>
      </c>
      <c r="D399" s="159" t="s">
        <v>310</v>
      </c>
      <c r="E399" s="121" t="s">
        <v>23</v>
      </c>
      <c r="F399" s="120">
        <v>11.9</v>
      </c>
      <c r="G399" s="122">
        <v>12.71</v>
      </c>
      <c r="H399" s="122">
        <v>15.68</v>
      </c>
      <c r="I399" s="122">
        <v>186.59</v>
      </c>
      <c r="J399" s="123">
        <v>7.2358539007765532E-5</v>
      </c>
    </row>
    <row r="400" spans="1:10" ht="25.5" x14ac:dyDescent="0.2">
      <c r="A400" s="159" t="s">
        <v>1351</v>
      </c>
      <c r="B400" s="120" t="s">
        <v>1352</v>
      </c>
      <c r="C400" s="159" t="s">
        <v>16</v>
      </c>
      <c r="D400" s="159" t="s">
        <v>1353</v>
      </c>
      <c r="E400" s="121" t="s">
        <v>136</v>
      </c>
      <c r="F400" s="120">
        <v>1</v>
      </c>
      <c r="G400" s="122">
        <v>586.72</v>
      </c>
      <c r="H400" s="122">
        <v>724.5</v>
      </c>
      <c r="I400" s="122">
        <v>724.5</v>
      </c>
      <c r="J400" s="123">
        <v>2.8095697256619393E-4</v>
      </c>
    </row>
    <row r="401" spans="1:10" x14ac:dyDescent="0.2">
      <c r="A401" s="3" t="s">
        <v>1354</v>
      </c>
      <c r="B401" s="3"/>
      <c r="C401" s="3"/>
      <c r="D401" s="3" t="s">
        <v>1355</v>
      </c>
      <c r="E401" s="3"/>
      <c r="F401" s="2"/>
      <c r="G401" s="3"/>
      <c r="H401" s="3"/>
      <c r="I401" s="105">
        <v>125189.16</v>
      </c>
      <c r="J401" s="106">
        <v>4.8547643052732729E-2</v>
      </c>
    </row>
    <row r="402" spans="1:10" ht="25.5" x14ac:dyDescent="0.2">
      <c r="A402" s="159" t="s">
        <v>1356</v>
      </c>
      <c r="B402" s="120" t="s">
        <v>1357</v>
      </c>
      <c r="C402" s="159" t="s">
        <v>16</v>
      </c>
      <c r="D402" s="159" t="s">
        <v>1358</v>
      </c>
      <c r="E402" s="121" t="s">
        <v>136</v>
      </c>
      <c r="F402" s="120">
        <v>43</v>
      </c>
      <c r="G402" s="122">
        <v>50.09</v>
      </c>
      <c r="H402" s="122">
        <v>61.82</v>
      </c>
      <c r="I402" s="122">
        <v>2658.26</v>
      </c>
      <c r="J402" s="123">
        <v>1.0308580840494282E-3</v>
      </c>
    </row>
    <row r="403" spans="1:10" x14ac:dyDescent="0.2">
      <c r="A403" s="159" t="s">
        <v>1359</v>
      </c>
      <c r="B403" s="120" t="s">
        <v>1360</v>
      </c>
      <c r="C403" s="159" t="s">
        <v>19</v>
      </c>
      <c r="D403" s="159" t="s">
        <v>1361</v>
      </c>
      <c r="E403" s="121" t="s">
        <v>136</v>
      </c>
      <c r="F403" s="120">
        <v>2</v>
      </c>
      <c r="G403" s="122">
        <v>1.9</v>
      </c>
      <c r="H403" s="122">
        <v>2.34</v>
      </c>
      <c r="I403" s="122">
        <v>4.68</v>
      </c>
      <c r="J403" s="123">
        <v>1.8148773383157869E-6</v>
      </c>
    </row>
    <row r="404" spans="1:10" x14ac:dyDescent="0.2">
      <c r="A404" s="159" t="s">
        <v>1362</v>
      </c>
      <c r="B404" s="120" t="s">
        <v>1363</v>
      </c>
      <c r="C404" s="159" t="s">
        <v>19</v>
      </c>
      <c r="D404" s="159" t="s">
        <v>1364</v>
      </c>
      <c r="E404" s="121" t="s">
        <v>136</v>
      </c>
      <c r="F404" s="120">
        <v>1</v>
      </c>
      <c r="G404" s="122">
        <v>0.62</v>
      </c>
      <c r="H404" s="122">
        <v>0.76</v>
      </c>
      <c r="I404" s="122">
        <v>0.76</v>
      </c>
      <c r="J404" s="123">
        <v>2.947236703247859E-7</v>
      </c>
    </row>
    <row r="405" spans="1:10" x14ac:dyDescent="0.2">
      <c r="A405" s="159" t="s">
        <v>1365</v>
      </c>
      <c r="B405" s="120" t="s">
        <v>1366</v>
      </c>
      <c r="C405" s="159" t="s">
        <v>19</v>
      </c>
      <c r="D405" s="159" t="s">
        <v>1367</v>
      </c>
      <c r="E405" s="121" t="s">
        <v>136</v>
      </c>
      <c r="F405" s="120">
        <v>2</v>
      </c>
      <c r="G405" s="122">
        <v>2.16</v>
      </c>
      <c r="H405" s="122">
        <v>2.66</v>
      </c>
      <c r="I405" s="122">
        <v>5.32</v>
      </c>
      <c r="J405" s="123">
        <v>2.0630656922735013E-6</v>
      </c>
    </row>
    <row r="406" spans="1:10" x14ac:dyDescent="0.2">
      <c r="A406" s="159" t="s">
        <v>1368</v>
      </c>
      <c r="B406" s="120" t="s">
        <v>1369</v>
      </c>
      <c r="C406" s="159" t="s">
        <v>19</v>
      </c>
      <c r="D406" s="159" t="s">
        <v>1370</v>
      </c>
      <c r="E406" s="121" t="s">
        <v>136</v>
      </c>
      <c r="F406" s="120">
        <v>1</v>
      </c>
      <c r="G406" s="122">
        <v>1.19</v>
      </c>
      <c r="H406" s="122">
        <v>1.46</v>
      </c>
      <c r="I406" s="122">
        <v>1.46</v>
      </c>
      <c r="J406" s="123">
        <v>5.6617968246603611E-7</v>
      </c>
    </row>
    <row r="407" spans="1:10" ht="25.5" x14ac:dyDescent="0.2">
      <c r="A407" s="159" t="s">
        <v>1371</v>
      </c>
      <c r="B407" s="120" t="s">
        <v>311</v>
      </c>
      <c r="C407" s="159" t="s">
        <v>19</v>
      </c>
      <c r="D407" s="159" t="s">
        <v>312</v>
      </c>
      <c r="E407" s="121" t="s">
        <v>136</v>
      </c>
      <c r="F407" s="120">
        <v>120</v>
      </c>
      <c r="G407" s="122">
        <v>22.56</v>
      </c>
      <c r="H407" s="122">
        <v>27.83</v>
      </c>
      <c r="I407" s="122">
        <v>3339.6</v>
      </c>
      <c r="J407" s="123">
        <v>1.2950778544955988E-3</v>
      </c>
    </row>
    <row r="408" spans="1:10" ht="25.5" x14ac:dyDescent="0.2">
      <c r="A408" s="159" t="s">
        <v>1372</v>
      </c>
      <c r="B408" s="120" t="s">
        <v>1373</v>
      </c>
      <c r="C408" s="159" t="s">
        <v>19</v>
      </c>
      <c r="D408" s="159" t="s">
        <v>1374</v>
      </c>
      <c r="E408" s="121" t="s">
        <v>136</v>
      </c>
      <c r="F408" s="120">
        <v>2</v>
      </c>
      <c r="G408" s="122">
        <v>26.11</v>
      </c>
      <c r="H408" s="122">
        <v>32.21</v>
      </c>
      <c r="I408" s="122">
        <v>64.42</v>
      </c>
      <c r="J408" s="123">
        <v>2.4981709003056196E-5</v>
      </c>
    </row>
    <row r="409" spans="1:10" ht="25.5" x14ac:dyDescent="0.2">
      <c r="A409" s="159" t="s">
        <v>1375</v>
      </c>
      <c r="B409" s="120" t="s">
        <v>223</v>
      </c>
      <c r="C409" s="159" t="s">
        <v>19</v>
      </c>
      <c r="D409" s="159" t="s">
        <v>224</v>
      </c>
      <c r="E409" s="121" t="s">
        <v>136</v>
      </c>
      <c r="F409" s="120">
        <v>6</v>
      </c>
      <c r="G409" s="122">
        <v>19.5</v>
      </c>
      <c r="H409" s="122">
        <v>24.05</v>
      </c>
      <c r="I409" s="122">
        <v>144.30000000000001</v>
      </c>
      <c r="J409" s="123">
        <v>5.5958717931403429E-5</v>
      </c>
    </row>
    <row r="410" spans="1:10" ht="25.5" x14ac:dyDescent="0.2">
      <c r="A410" s="159" t="s">
        <v>1376</v>
      </c>
      <c r="B410" s="120" t="s">
        <v>1377</v>
      </c>
      <c r="C410" s="159" t="s">
        <v>19</v>
      </c>
      <c r="D410" s="159" t="s">
        <v>1378</v>
      </c>
      <c r="E410" s="121" t="s">
        <v>136</v>
      </c>
      <c r="F410" s="120">
        <v>3</v>
      </c>
      <c r="G410" s="122">
        <v>21.39</v>
      </c>
      <c r="H410" s="122">
        <v>26.39</v>
      </c>
      <c r="I410" s="122">
        <v>79.17</v>
      </c>
      <c r="J410" s="123">
        <v>3.0701674973175398E-5</v>
      </c>
    </row>
    <row r="411" spans="1:10" ht="25.5" x14ac:dyDescent="0.2">
      <c r="A411" s="159" t="s">
        <v>1379</v>
      </c>
      <c r="B411" s="120" t="s">
        <v>1380</v>
      </c>
      <c r="C411" s="159" t="s">
        <v>19</v>
      </c>
      <c r="D411" s="159" t="s">
        <v>1381</v>
      </c>
      <c r="E411" s="121" t="s">
        <v>136</v>
      </c>
      <c r="F411" s="120">
        <v>24</v>
      </c>
      <c r="G411" s="122">
        <v>39.67</v>
      </c>
      <c r="H411" s="122">
        <v>48.93</v>
      </c>
      <c r="I411" s="122">
        <v>1174.32</v>
      </c>
      <c r="J411" s="123">
        <v>4.5539460596816131E-4</v>
      </c>
    </row>
    <row r="412" spans="1:10" ht="38.25" x14ac:dyDescent="0.2">
      <c r="A412" s="159" t="s">
        <v>1382</v>
      </c>
      <c r="B412" s="120" t="s">
        <v>1383</v>
      </c>
      <c r="C412" s="159" t="s">
        <v>19</v>
      </c>
      <c r="D412" s="159" t="s">
        <v>1384</v>
      </c>
      <c r="E412" s="121" t="s">
        <v>136</v>
      </c>
      <c r="F412" s="120">
        <v>2</v>
      </c>
      <c r="G412" s="122">
        <v>28.7</v>
      </c>
      <c r="H412" s="122">
        <v>35.409999999999997</v>
      </c>
      <c r="I412" s="122">
        <v>70.819999999999993</v>
      </c>
      <c r="J412" s="123">
        <v>2.7463592542633339E-5</v>
      </c>
    </row>
    <row r="413" spans="1:10" ht="38.25" x14ac:dyDescent="0.2">
      <c r="A413" s="159" t="s">
        <v>1385</v>
      </c>
      <c r="B413" s="120" t="s">
        <v>1386</v>
      </c>
      <c r="C413" s="159" t="s">
        <v>19</v>
      </c>
      <c r="D413" s="159" t="s">
        <v>1387</v>
      </c>
      <c r="E413" s="121" t="s">
        <v>136</v>
      </c>
      <c r="F413" s="120">
        <v>5</v>
      </c>
      <c r="G413" s="122">
        <v>18.86</v>
      </c>
      <c r="H413" s="122">
        <v>23.27</v>
      </c>
      <c r="I413" s="122">
        <v>116.35</v>
      </c>
      <c r="J413" s="123">
        <v>4.5119867160906368E-5</v>
      </c>
    </row>
    <row r="414" spans="1:10" x14ac:dyDescent="0.2">
      <c r="A414" s="159" t="s">
        <v>1388</v>
      </c>
      <c r="B414" s="120" t="s">
        <v>1389</v>
      </c>
      <c r="C414" s="159" t="s">
        <v>16</v>
      </c>
      <c r="D414" s="159" t="s">
        <v>1390</v>
      </c>
      <c r="E414" s="121" t="s">
        <v>136</v>
      </c>
      <c r="F414" s="120">
        <v>4</v>
      </c>
      <c r="G414" s="122">
        <v>0.22</v>
      </c>
      <c r="H414" s="122">
        <v>0.27</v>
      </c>
      <c r="I414" s="122">
        <v>1.08</v>
      </c>
      <c r="J414" s="123">
        <v>4.1881784730364311E-7</v>
      </c>
    </row>
    <row r="415" spans="1:10" x14ac:dyDescent="0.2">
      <c r="A415" s="159" t="s">
        <v>1391</v>
      </c>
      <c r="B415" s="120" t="s">
        <v>1303</v>
      </c>
      <c r="C415" s="159" t="s">
        <v>16</v>
      </c>
      <c r="D415" s="159" t="s">
        <v>1304</v>
      </c>
      <c r="E415" s="121" t="s">
        <v>136</v>
      </c>
      <c r="F415" s="120">
        <v>202</v>
      </c>
      <c r="G415" s="122">
        <v>0.17</v>
      </c>
      <c r="H415" s="122">
        <v>0.2</v>
      </c>
      <c r="I415" s="122">
        <v>40.4</v>
      </c>
      <c r="J415" s="123">
        <v>1.5666889843580726E-5</v>
      </c>
    </row>
    <row r="416" spans="1:10" x14ac:dyDescent="0.2">
      <c r="A416" s="159" t="s">
        <v>1392</v>
      </c>
      <c r="B416" s="120" t="s">
        <v>1393</v>
      </c>
      <c r="C416" s="159" t="s">
        <v>19</v>
      </c>
      <c r="D416" s="159" t="s">
        <v>1394</v>
      </c>
      <c r="E416" s="121" t="s">
        <v>136</v>
      </c>
      <c r="F416" s="120">
        <v>10</v>
      </c>
      <c r="G416" s="122">
        <v>0.95</v>
      </c>
      <c r="H416" s="122">
        <v>1.17</v>
      </c>
      <c r="I416" s="122">
        <v>11.7</v>
      </c>
      <c r="J416" s="123">
        <v>4.5371933457894672E-6</v>
      </c>
    </row>
    <row r="417" spans="1:10" x14ac:dyDescent="0.2">
      <c r="A417" s="159" t="s">
        <v>1395</v>
      </c>
      <c r="B417" s="120" t="s">
        <v>1396</v>
      </c>
      <c r="C417" s="159" t="s">
        <v>19</v>
      </c>
      <c r="D417" s="159" t="s">
        <v>1397</v>
      </c>
      <c r="E417" s="121" t="s">
        <v>136</v>
      </c>
      <c r="F417" s="120">
        <v>4</v>
      </c>
      <c r="G417" s="122">
        <v>0.1</v>
      </c>
      <c r="H417" s="122">
        <v>0.12</v>
      </c>
      <c r="I417" s="122">
        <v>0.48</v>
      </c>
      <c r="J417" s="123">
        <v>1.8614126546828585E-7</v>
      </c>
    </row>
    <row r="418" spans="1:10" x14ac:dyDescent="0.2">
      <c r="A418" s="159" t="s">
        <v>1398</v>
      </c>
      <c r="B418" s="120" t="s">
        <v>1399</v>
      </c>
      <c r="C418" s="159" t="s">
        <v>19</v>
      </c>
      <c r="D418" s="159" t="s">
        <v>1400</v>
      </c>
      <c r="E418" s="121" t="s">
        <v>23</v>
      </c>
      <c r="F418" s="120">
        <v>20</v>
      </c>
      <c r="G418" s="122">
        <v>1.39</v>
      </c>
      <c r="H418" s="122">
        <v>1.71</v>
      </c>
      <c r="I418" s="122">
        <v>34.200000000000003</v>
      </c>
      <c r="J418" s="123">
        <v>1.3262565164615366E-5</v>
      </c>
    </row>
    <row r="419" spans="1:10" ht="25.5" x14ac:dyDescent="0.2">
      <c r="A419" s="159" t="s">
        <v>1401</v>
      </c>
      <c r="B419" s="120" t="s">
        <v>1402</v>
      </c>
      <c r="C419" s="159" t="s">
        <v>19</v>
      </c>
      <c r="D419" s="159" t="s">
        <v>1403</v>
      </c>
      <c r="E419" s="121" t="s">
        <v>136</v>
      </c>
      <c r="F419" s="120">
        <v>4</v>
      </c>
      <c r="G419" s="122">
        <v>0.35</v>
      </c>
      <c r="H419" s="122">
        <v>0.43</v>
      </c>
      <c r="I419" s="122">
        <v>1.72</v>
      </c>
      <c r="J419" s="123">
        <v>6.670062012613576E-7</v>
      </c>
    </row>
    <row r="420" spans="1:10" x14ac:dyDescent="0.2">
      <c r="A420" s="159" t="s">
        <v>1404</v>
      </c>
      <c r="B420" s="120" t="s">
        <v>1405</v>
      </c>
      <c r="C420" s="159" t="s">
        <v>16</v>
      </c>
      <c r="D420" s="159" t="s">
        <v>1406</v>
      </c>
      <c r="E420" s="121" t="s">
        <v>136</v>
      </c>
      <c r="F420" s="120">
        <v>10</v>
      </c>
      <c r="G420" s="122">
        <v>2.64</v>
      </c>
      <c r="H420" s="122">
        <v>3.26</v>
      </c>
      <c r="I420" s="122">
        <v>32.6</v>
      </c>
      <c r="J420" s="123">
        <v>1.264209427972108E-5</v>
      </c>
    </row>
    <row r="421" spans="1:10" x14ac:dyDescent="0.2">
      <c r="A421" s="159" t="s">
        <v>1407</v>
      </c>
      <c r="B421" s="120" t="s">
        <v>1306</v>
      </c>
      <c r="C421" s="159" t="s">
        <v>16</v>
      </c>
      <c r="D421" s="159" t="s">
        <v>1307</v>
      </c>
      <c r="E421" s="121" t="s">
        <v>136</v>
      </c>
      <c r="F421" s="120">
        <v>176</v>
      </c>
      <c r="G421" s="122">
        <v>0.31</v>
      </c>
      <c r="H421" s="122">
        <v>0.38</v>
      </c>
      <c r="I421" s="122">
        <v>66.88</v>
      </c>
      <c r="J421" s="123">
        <v>2.5935682988581159E-5</v>
      </c>
    </row>
    <row r="422" spans="1:10" x14ac:dyDescent="0.2">
      <c r="A422" s="159" t="s">
        <v>1408</v>
      </c>
      <c r="B422" s="120" t="s">
        <v>1309</v>
      </c>
      <c r="C422" s="159" t="s">
        <v>19</v>
      </c>
      <c r="D422" s="159" t="s">
        <v>1310</v>
      </c>
      <c r="E422" s="121" t="s">
        <v>136</v>
      </c>
      <c r="F422" s="120">
        <v>194</v>
      </c>
      <c r="G422" s="122">
        <v>0.41</v>
      </c>
      <c r="H422" s="122">
        <v>0.5</v>
      </c>
      <c r="I422" s="122">
        <v>97</v>
      </c>
      <c r="J422" s="123">
        <v>3.7616047396716096E-5</v>
      </c>
    </row>
    <row r="423" spans="1:10" x14ac:dyDescent="0.2">
      <c r="A423" s="159" t="s">
        <v>1409</v>
      </c>
      <c r="B423" s="120" t="s">
        <v>1410</v>
      </c>
      <c r="C423" s="159" t="s">
        <v>19</v>
      </c>
      <c r="D423" s="159" t="s">
        <v>1411</v>
      </c>
      <c r="E423" s="121" t="s">
        <v>136</v>
      </c>
      <c r="F423" s="120">
        <v>10</v>
      </c>
      <c r="G423" s="122">
        <v>0.3</v>
      </c>
      <c r="H423" s="122">
        <v>0.37</v>
      </c>
      <c r="I423" s="122">
        <v>3.7</v>
      </c>
      <c r="J423" s="123">
        <v>1.4348389213180366E-6</v>
      </c>
    </row>
    <row r="424" spans="1:10" ht="38.25" x14ac:dyDescent="0.2">
      <c r="A424" s="159" t="s">
        <v>1412</v>
      </c>
      <c r="B424" s="120" t="s">
        <v>1413</v>
      </c>
      <c r="C424" s="159" t="s">
        <v>19</v>
      </c>
      <c r="D424" s="159" t="s">
        <v>1414</v>
      </c>
      <c r="E424" s="121" t="s">
        <v>23</v>
      </c>
      <c r="F424" s="120">
        <v>10</v>
      </c>
      <c r="G424" s="122">
        <v>20.52</v>
      </c>
      <c r="H424" s="122">
        <v>25.3</v>
      </c>
      <c r="I424" s="122">
        <v>253</v>
      </c>
      <c r="J424" s="123">
        <v>9.8111958673908998E-5</v>
      </c>
    </row>
    <row r="425" spans="1:10" ht="25.5" x14ac:dyDescent="0.2">
      <c r="A425" s="159" t="s">
        <v>1415</v>
      </c>
      <c r="B425" s="120" t="s">
        <v>1416</v>
      </c>
      <c r="C425" s="159" t="s">
        <v>19</v>
      </c>
      <c r="D425" s="159" t="s">
        <v>1417</v>
      </c>
      <c r="E425" s="121" t="s">
        <v>136</v>
      </c>
      <c r="F425" s="120">
        <v>5</v>
      </c>
      <c r="G425" s="122">
        <v>78.81</v>
      </c>
      <c r="H425" s="122">
        <v>97.3</v>
      </c>
      <c r="I425" s="122">
        <v>486.5</v>
      </c>
      <c r="J425" s="123">
        <v>1.8866192843816886E-4</v>
      </c>
    </row>
    <row r="426" spans="1:10" ht="25.5" x14ac:dyDescent="0.2">
      <c r="A426" s="159" t="s">
        <v>1418</v>
      </c>
      <c r="B426" s="120" t="s">
        <v>1419</v>
      </c>
      <c r="C426" s="159" t="s">
        <v>16</v>
      </c>
      <c r="D426" s="159" t="s">
        <v>1420</v>
      </c>
      <c r="E426" s="121" t="s">
        <v>136</v>
      </c>
      <c r="F426" s="120">
        <v>5</v>
      </c>
      <c r="G426" s="122">
        <v>18.95</v>
      </c>
      <c r="H426" s="122">
        <v>23.4</v>
      </c>
      <c r="I426" s="122">
        <v>117</v>
      </c>
      <c r="J426" s="123">
        <v>4.537193345789467E-5</v>
      </c>
    </row>
    <row r="427" spans="1:10" ht="25.5" x14ac:dyDescent="0.2">
      <c r="A427" s="159" t="s">
        <v>1421</v>
      </c>
      <c r="B427" s="120" t="s">
        <v>1422</v>
      </c>
      <c r="C427" s="159" t="s">
        <v>19</v>
      </c>
      <c r="D427" s="159" t="s">
        <v>1423</v>
      </c>
      <c r="E427" s="121" t="s">
        <v>23</v>
      </c>
      <c r="F427" s="120">
        <v>52</v>
      </c>
      <c r="G427" s="122">
        <v>27.56</v>
      </c>
      <c r="H427" s="122">
        <v>34.020000000000003</v>
      </c>
      <c r="I427" s="122">
        <v>1769.04</v>
      </c>
      <c r="J427" s="123">
        <v>6.8602363388336747E-4</v>
      </c>
    </row>
    <row r="428" spans="1:10" ht="25.5" x14ac:dyDescent="0.2">
      <c r="A428" s="159" t="s">
        <v>1424</v>
      </c>
      <c r="B428" s="120" t="s">
        <v>1425</v>
      </c>
      <c r="C428" s="159" t="s">
        <v>19</v>
      </c>
      <c r="D428" s="159" t="s">
        <v>1426</v>
      </c>
      <c r="E428" s="121" t="s">
        <v>23</v>
      </c>
      <c r="F428" s="120">
        <v>83.9</v>
      </c>
      <c r="G428" s="122">
        <v>5.37</v>
      </c>
      <c r="H428" s="122">
        <v>6.62</v>
      </c>
      <c r="I428" s="122">
        <v>555.41</v>
      </c>
      <c r="J428" s="123">
        <v>2.1538483386195965E-4</v>
      </c>
    </row>
    <row r="429" spans="1:10" ht="25.5" x14ac:dyDescent="0.2">
      <c r="A429" s="159" t="s">
        <v>1427</v>
      </c>
      <c r="B429" s="120" t="s">
        <v>1425</v>
      </c>
      <c r="C429" s="159" t="s">
        <v>19</v>
      </c>
      <c r="D429" s="159" t="s">
        <v>1428</v>
      </c>
      <c r="E429" s="121" t="s">
        <v>23</v>
      </c>
      <c r="F429" s="120">
        <v>83.9</v>
      </c>
      <c r="G429" s="122">
        <v>5.37</v>
      </c>
      <c r="H429" s="122">
        <v>6.62</v>
      </c>
      <c r="I429" s="122">
        <v>555.41</v>
      </c>
      <c r="J429" s="123">
        <v>2.1538483386195965E-4</v>
      </c>
    </row>
    <row r="430" spans="1:10" ht="25.5" x14ac:dyDescent="0.2">
      <c r="A430" s="159" t="s">
        <v>1429</v>
      </c>
      <c r="B430" s="120" t="s">
        <v>1425</v>
      </c>
      <c r="C430" s="159" t="s">
        <v>19</v>
      </c>
      <c r="D430" s="159" t="s">
        <v>1430</v>
      </c>
      <c r="E430" s="121" t="s">
        <v>23</v>
      </c>
      <c r="F430" s="120">
        <v>83.9</v>
      </c>
      <c r="G430" s="122">
        <v>5.37</v>
      </c>
      <c r="H430" s="122">
        <v>6.62</v>
      </c>
      <c r="I430" s="122">
        <v>555.41</v>
      </c>
      <c r="J430" s="123">
        <v>2.1538483386195965E-4</v>
      </c>
    </row>
    <row r="431" spans="1:10" ht="38.25" x14ac:dyDescent="0.2">
      <c r="A431" s="159" t="s">
        <v>1431</v>
      </c>
      <c r="B431" s="120" t="s">
        <v>1432</v>
      </c>
      <c r="C431" s="159" t="s">
        <v>19</v>
      </c>
      <c r="D431" s="159" t="s">
        <v>1433</v>
      </c>
      <c r="E431" s="121" t="s">
        <v>23</v>
      </c>
      <c r="F431" s="120">
        <v>52</v>
      </c>
      <c r="G431" s="122">
        <v>40.42</v>
      </c>
      <c r="H431" s="122">
        <v>49.91</v>
      </c>
      <c r="I431" s="122">
        <v>2595.3200000000002</v>
      </c>
      <c r="J431" s="123">
        <v>1.0064503106148991E-3</v>
      </c>
    </row>
    <row r="432" spans="1:10" ht="38.25" x14ac:dyDescent="0.2">
      <c r="A432" s="159" t="s">
        <v>1434</v>
      </c>
      <c r="B432" s="120" t="s">
        <v>1432</v>
      </c>
      <c r="C432" s="159" t="s">
        <v>19</v>
      </c>
      <c r="D432" s="159" t="s">
        <v>1435</v>
      </c>
      <c r="E432" s="121" t="s">
        <v>23</v>
      </c>
      <c r="F432" s="120">
        <v>52</v>
      </c>
      <c r="G432" s="122">
        <v>40.42</v>
      </c>
      <c r="H432" s="122">
        <v>49.91</v>
      </c>
      <c r="I432" s="122">
        <v>2595.3200000000002</v>
      </c>
      <c r="J432" s="123">
        <v>1.0064503106148991E-3</v>
      </c>
    </row>
    <row r="433" spans="1:10" ht="38.25" x14ac:dyDescent="0.2">
      <c r="A433" s="159" t="s">
        <v>1436</v>
      </c>
      <c r="B433" s="120" t="s">
        <v>1432</v>
      </c>
      <c r="C433" s="159" t="s">
        <v>19</v>
      </c>
      <c r="D433" s="159" t="s">
        <v>1437</v>
      </c>
      <c r="E433" s="121" t="s">
        <v>23</v>
      </c>
      <c r="F433" s="120">
        <v>52</v>
      </c>
      <c r="G433" s="122">
        <v>40.42</v>
      </c>
      <c r="H433" s="122">
        <v>49.91</v>
      </c>
      <c r="I433" s="122">
        <v>2595.3200000000002</v>
      </c>
      <c r="J433" s="123">
        <v>1.0064503106148991E-3</v>
      </c>
    </row>
    <row r="434" spans="1:10" ht="38.25" x14ac:dyDescent="0.2">
      <c r="A434" s="159" t="s">
        <v>1438</v>
      </c>
      <c r="B434" s="120" t="s">
        <v>1432</v>
      </c>
      <c r="C434" s="159" t="s">
        <v>19</v>
      </c>
      <c r="D434" s="159" t="s">
        <v>1439</v>
      </c>
      <c r="E434" s="121" t="s">
        <v>23</v>
      </c>
      <c r="F434" s="120">
        <v>52</v>
      </c>
      <c r="G434" s="122">
        <v>40.42</v>
      </c>
      <c r="H434" s="122">
        <v>49.91</v>
      </c>
      <c r="I434" s="122">
        <v>2595.3200000000002</v>
      </c>
      <c r="J434" s="123">
        <v>1.0064503106148991E-3</v>
      </c>
    </row>
    <row r="435" spans="1:10" ht="25.5" x14ac:dyDescent="0.2">
      <c r="A435" s="159" t="s">
        <v>1440</v>
      </c>
      <c r="B435" s="120" t="s">
        <v>1441</v>
      </c>
      <c r="C435" s="159" t="s">
        <v>19</v>
      </c>
      <c r="D435" s="159" t="s">
        <v>1442</v>
      </c>
      <c r="E435" s="121" t="s">
        <v>23</v>
      </c>
      <c r="F435" s="120">
        <v>5.7</v>
      </c>
      <c r="G435" s="122">
        <v>11.06</v>
      </c>
      <c r="H435" s="122">
        <v>13.64</v>
      </c>
      <c r="I435" s="122">
        <v>77.739999999999995</v>
      </c>
      <c r="J435" s="123">
        <v>3.0147129119801129E-5</v>
      </c>
    </row>
    <row r="436" spans="1:10" ht="25.5" x14ac:dyDescent="0.2">
      <c r="A436" s="159" t="s">
        <v>1443</v>
      </c>
      <c r="B436" s="120" t="s">
        <v>1441</v>
      </c>
      <c r="C436" s="159" t="s">
        <v>19</v>
      </c>
      <c r="D436" s="159" t="s">
        <v>1444</v>
      </c>
      <c r="E436" s="121" t="s">
        <v>23</v>
      </c>
      <c r="F436" s="120">
        <v>5.7</v>
      </c>
      <c r="G436" s="122">
        <v>11.06</v>
      </c>
      <c r="H436" s="122">
        <v>13.64</v>
      </c>
      <c r="I436" s="122">
        <v>77.739999999999995</v>
      </c>
      <c r="J436" s="123">
        <v>3.0147129119801129E-5</v>
      </c>
    </row>
    <row r="437" spans="1:10" ht="25.5" x14ac:dyDescent="0.2">
      <c r="A437" s="159" t="s">
        <v>1445</v>
      </c>
      <c r="B437" s="120" t="s">
        <v>1441</v>
      </c>
      <c r="C437" s="159" t="s">
        <v>19</v>
      </c>
      <c r="D437" s="159" t="s">
        <v>1446</v>
      </c>
      <c r="E437" s="121" t="s">
        <v>23</v>
      </c>
      <c r="F437" s="120">
        <v>5.7</v>
      </c>
      <c r="G437" s="122">
        <v>11.06</v>
      </c>
      <c r="H437" s="122">
        <v>13.64</v>
      </c>
      <c r="I437" s="122">
        <v>77.739999999999995</v>
      </c>
      <c r="J437" s="123">
        <v>3.0147129119801129E-5</v>
      </c>
    </row>
    <row r="438" spans="1:10" ht="25.5" x14ac:dyDescent="0.2">
      <c r="A438" s="159" t="s">
        <v>1447</v>
      </c>
      <c r="B438" s="120" t="s">
        <v>1441</v>
      </c>
      <c r="C438" s="159" t="s">
        <v>19</v>
      </c>
      <c r="D438" s="159" t="s">
        <v>1448</v>
      </c>
      <c r="E438" s="121" t="s">
        <v>23</v>
      </c>
      <c r="F438" s="120">
        <v>5.7</v>
      </c>
      <c r="G438" s="122">
        <v>11.06</v>
      </c>
      <c r="H438" s="122">
        <v>13.64</v>
      </c>
      <c r="I438" s="122">
        <v>77.739999999999995</v>
      </c>
      <c r="J438" s="123">
        <v>3.0147129119801129E-5</v>
      </c>
    </row>
    <row r="439" spans="1:10" ht="25.5" x14ac:dyDescent="0.2">
      <c r="A439" s="159" t="s">
        <v>1449</v>
      </c>
      <c r="B439" s="120" t="s">
        <v>1441</v>
      </c>
      <c r="C439" s="159" t="s">
        <v>19</v>
      </c>
      <c r="D439" s="159" t="s">
        <v>1450</v>
      </c>
      <c r="E439" s="121" t="s">
        <v>23</v>
      </c>
      <c r="F439" s="120">
        <v>5.7</v>
      </c>
      <c r="G439" s="122">
        <v>11.06</v>
      </c>
      <c r="H439" s="122">
        <v>13.64</v>
      </c>
      <c r="I439" s="122">
        <v>77.739999999999995</v>
      </c>
      <c r="J439" s="123">
        <v>3.0147129119801129E-5</v>
      </c>
    </row>
    <row r="440" spans="1:10" ht="25.5" x14ac:dyDescent="0.2">
      <c r="A440" s="159" t="s">
        <v>1451</v>
      </c>
      <c r="B440" s="120" t="s">
        <v>1452</v>
      </c>
      <c r="C440" s="159" t="s">
        <v>19</v>
      </c>
      <c r="D440" s="159" t="s">
        <v>1453</v>
      </c>
      <c r="E440" s="121" t="s">
        <v>23</v>
      </c>
      <c r="F440" s="120">
        <v>39.4</v>
      </c>
      <c r="G440" s="122">
        <v>17.61</v>
      </c>
      <c r="H440" s="122">
        <v>21.73</v>
      </c>
      <c r="I440" s="122">
        <v>856.16</v>
      </c>
      <c r="J440" s="123">
        <v>3.320139705069325E-4</v>
      </c>
    </row>
    <row r="441" spans="1:10" ht="25.5" x14ac:dyDescent="0.2">
      <c r="A441" s="159" t="s">
        <v>1454</v>
      </c>
      <c r="B441" s="120" t="s">
        <v>1452</v>
      </c>
      <c r="C441" s="159" t="s">
        <v>19</v>
      </c>
      <c r="D441" s="159" t="s">
        <v>1455</v>
      </c>
      <c r="E441" s="121" t="s">
        <v>23</v>
      </c>
      <c r="F441" s="120">
        <v>32.200000000000003</v>
      </c>
      <c r="G441" s="122">
        <v>17.61</v>
      </c>
      <c r="H441" s="122">
        <v>21.73</v>
      </c>
      <c r="I441" s="122">
        <v>699.7</v>
      </c>
      <c r="J441" s="123">
        <v>2.7133967385033252E-4</v>
      </c>
    </row>
    <row r="442" spans="1:10" ht="25.5" x14ac:dyDescent="0.2">
      <c r="A442" s="159" t="s">
        <v>1456</v>
      </c>
      <c r="B442" s="120" t="s">
        <v>1452</v>
      </c>
      <c r="C442" s="159" t="s">
        <v>19</v>
      </c>
      <c r="D442" s="159" t="s">
        <v>1457</v>
      </c>
      <c r="E442" s="121" t="s">
        <v>23</v>
      </c>
      <c r="F442" s="120">
        <v>39.4</v>
      </c>
      <c r="G442" s="122">
        <v>17.61</v>
      </c>
      <c r="H442" s="122">
        <v>21.73</v>
      </c>
      <c r="I442" s="122">
        <v>856.16</v>
      </c>
      <c r="J442" s="123">
        <v>3.320139705069325E-4</v>
      </c>
    </row>
    <row r="443" spans="1:10" ht="25.5" x14ac:dyDescent="0.2">
      <c r="A443" s="159" t="s">
        <v>1458</v>
      </c>
      <c r="B443" s="120" t="s">
        <v>167</v>
      </c>
      <c r="C443" s="159" t="s">
        <v>19</v>
      </c>
      <c r="D443" s="159" t="s">
        <v>284</v>
      </c>
      <c r="E443" s="121" t="s">
        <v>23</v>
      </c>
      <c r="F443" s="120">
        <v>373</v>
      </c>
      <c r="G443" s="122">
        <v>3.36</v>
      </c>
      <c r="H443" s="122">
        <v>4.1399999999999997</v>
      </c>
      <c r="I443" s="122">
        <v>1544.22</v>
      </c>
      <c r="J443" s="123">
        <v>5.9883971866965904E-4</v>
      </c>
    </row>
    <row r="444" spans="1:10" ht="25.5" x14ac:dyDescent="0.2">
      <c r="A444" s="159" t="s">
        <v>1459</v>
      </c>
      <c r="B444" s="120" t="s">
        <v>167</v>
      </c>
      <c r="C444" s="159" t="s">
        <v>19</v>
      </c>
      <c r="D444" s="159" t="s">
        <v>1460</v>
      </c>
      <c r="E444" s="121" t="s">
        <v>23</v>
      </c>
      <c r="F444" s="120">
        <v>315.8</v>
      </c>
      <c r="G444" s="122">
        <v>3.36</v>
      </c>
      <c r="H444" s="122">
        <v>4.1399999999999997</v>
      </c>
      <c r="I444" s="122">
        <v>1307.4100000000001</v>
      </c>
      <c r="J444" s="123">
        <v>5.0700614976227415E-4</v>
      </c>
    </row>
    <row r="445" spans="1:10" ht="25.5" x14ac:dyDescent="0.2">
      <c r="A445" s="159" t="s">
        <v>1461</v>
      </c>
      <c r="B445" s="120" t="s">
        <v>167</v>
      </c>
      <c r="C445" s="159" t="s">
        <v>19</v>
      </c>
      <c r="D445" s="159" t="s">
        <v>1462</v>
      </c>
      <c r="E445" s="121" t="s">
        <v>23</v>
      </c>
      <c r="F445" s="120">
        <v>11.6</v>
      </c>
      <c r="G445" s="122">
        <v>3.36</v>
      </c>
      <c r="H445" s="122">
        <v>4.1399999999999997</v>
      </c>
      <c r="I445" s="122">
        <v>48.02</v>
      </c>
      <c r="J445" s="123">
        <v>1.8621882432889763E-5</v>
      </c>
    </row>
    <row r="446" spans="1:10" ht="25.5" x14ac:dyDescent="0.2">
      <c r="A446" s="159" t="s">
        <v>1463</v>
      </c>
      <c r="B446" s="120" t="s">
        <v>167</v>
      </c>
      <c r="C446" s="159" t="s">
        <v>19</v>
      </c>
      <c r="D446" s="159" t="s">
        <v>1464</v>
      </c>
      <c r="E446" s="121" t="s">
        <v>23</v>
      </c>
      <c r="F446" s="120">
        <v>297</v>
      </c>
      <c r="G446" s="122">
        <v>3.36</v>
      </c>
      <c r="H446" s="122">
        <v>4.1399999999999997</v>
      </c>
      <c r="I446" s="122">
        <v>1229.58</v>
      </c>
      <c r="J446" s="123">
        <v>4.7682411915519769E-4</v>
      </c>
    </row>
    <row r="447" spans="1:10" ht="25.5" x14ac:dyDescent="0.2">
      <c r="A447" s="159" t="s">
        <v>1465</v>
      </c>
      <c r="B447" s="120" t="s">
        <v>168</v>
      </c>
      <c r="C447" s="159" t="s">
        <v>19</v>
      </c>
      <c r="D447" s="159" t="s">
        <v>285</v>
      </c>
      <c r="E447" s="121" t="s">
        <v>23</v>
      </c>
      <c r="F447" s="120">
        <v>1212.4000000000001</v>
      </c>
      <c r="G447" s="122">
        <v>4.83</v>
      </c>
      <c r="H447" s="122">
        <v>5.95</v>
      </c>
      <c r="I447" s="122">
        <v>7213.78</v>
      </c>
      <c r="J447" s="123">
        <v>2.7974627875204396E-3</v>
      </c>
    </row>
    <row r="448" spans="1:10" ht="25.5" x14ac:dyDescent="0.2">
      <c r="A448" s="159" t="s">
        <v>1466</v>
      </c>
      <c r="B448" s="120" t="s">
        <v>168</v>
      </c>
      <c r="C448" s="159" t="s">
        <v>19</v>
      </c>
      <c r="D448" s="159" t="s">
        <v>1467</v>
      </c>
      <c r="E448" s="121" t="s">
        <v>23</v>
      </c>
      <c r="F448" s="120">
        <v>343.9</v>
      </c>
      <c r="G448" s="122">
        <v>4.83</v>
      </c>
      <c r="H448" s="122">
        <v>5.95</v>
      </c>
      <c r="I448" s="122">
        <v>2046.2</v>
      </c>
      <c r="J448" s="123">
        <v>7.9350470291918022E-4</v>
      </c>
    </row>
    <row r="449" spans="1:10" ht="25.5" x14ac:dyDescent="0.2">
      <c r="A449" s="159" t="s">
        <v>1468</v>
      </c>
      <c r="B449" s="120" t="s">
        <v>168</v>
      </c>
      <c r="C449" s="159" t="s">
        <v>19</v>
      </c>
      <c r="D449" s="159" t="s">
        <v>1469</v>
      </c>
      <c r="E449" s="121" t="s">
        <v>23</v>
      </c>
      <c r="F449" s="120">
        <v>366.7</v>
      </c>
      <c r="G449" s="122">
        <v>4.83</v>
      </c>
      <c r="H449" s="122">
        <v>5.95</v>
      </c>
      <c r="I449" s="122">
        <v>2181.86</v>
      </c>
      <c r="J449" s="123">
        <v>8.4611287807215448E-4</v>
      </c>
    </row>
    <row r="450" spans="1:10" ht="25.5" x14ac:dyDescent="0.2">
      <c r="A450" s="159" t="s">
        <v>1470</v>
      </c>
      <c r="B450" s="120" t="s">
        <v>168</v>
      </c>
      <c r="C450" s="159" t="s">
        <v>19</v>
      </c>
      <c r="D450" s="159" t="s">
        <v>1471</v>
      </c>
      <c r="E450" s="121" t="s">
        <v>23</v>
      </c>
      <c r="F450" s="120">
        <v>612.9</v>
      </c>
      <c r="G450" s="122">
        <v>4.83</v>
      </c>
      <c r="H450" s="122">
        <v>5.95</v>
      </c>
      <c r="I450" s="122">
        <v>3646.75</v>
      </c>
      <c r="J450" s="123">
        <v>1.4141888746801487E-3</v>
      </c>
    </row>
    <row r="451" spans="1:10" ht="25.5" x14ac:dyDescent="0.2">
      <c r="A451" s="159" t="s">
        <v>1472</v>
      </c>
      <c r="B451" s="120" t="s">
        <v>168</v>
      </c>
      <c r="C451" s="159" t="s">
        <v>19</v>
      </c>
      <c r="D451" s="159" t="s">
        <v>1473</v>
      </c>
      <c r="E451" s="121" t="s">
        <v>23</v>
      </c>
      <c r="F451" s="120">
        <v>501.8</v>
      </c>
      <c r="G451" s="122">
        <v>4.83</v>
      </c>
      <c r="H451" s="122">
        <v>5.95</v>
      </c>
      <c r="I451" s="122">
        <v>2985.71</v>
      </c>
      <c r="J451" s="123">
        <v>1.1578413285860743E-3</v>
      </c>
    </row>
    <row r="452" spans="1:10" ht="25.5" x14ac:dyDescent="0.2">
      <c r="A452" s="159" t="s">
        <v>1474</v>
      </c>
      <c r="B452" s="120" t="s">
        <v>1475</v>
      </c>
      <c r="C452" s="159" t="s">
        <v>19</v>
      </c>
      <c r="D452" s="159" t="s">
        <v>1476</v>
      </c>
      <c r="E452" s="121" t="s">
        <v>23</v>
      </c>
      <c r="F452" s="120">
        <v>39.299999999999997</v>
      </c>
      <c r="G452" s="122">
        <v>7.39</v>
      </c>
      <c r="H452" s="122">
        <v>9.11</v>
      </c>
      <c r="I452" s="122">
        <v>358.02</v>
      </c>
      <c r="J452" s="123">
        <v>1.3883811638115771E-4</v>
      </c>
    </row>
    <row r="453" spans="1:10" ht="25.5" x14ac:dyDescent="0.2">
      <c r="A453" s="159" t="s">
        <v>1477</v>
      </c>
      <c r="B453" s="120" t="s">
        <v>1475</v>
      </c>
      <c r="C453" s="159" t="s">
        <v>19</v>
      </c>
      <c r="D453" s="159" t="s">
        <v>1478</v>
      </c>
      <c r="E453" s="121" t="s">
        <v>23</v>
      </c>
      <c r="F453" s="120">
        <v>19.7</v>
      </c>
      <c r="G453" s="122">
        <v>7.39</v>
      </c>
      <c r="H453" s="122">
        <v>9.11</v>
      </c>
      <c r="I453" s="122">
        <v>179.46</v>
      </c>
      <c r="J453" s="123">
        <v>6.9593565626955371E-5</v>
      </c>
    </row>
    <row r="454" spans="1:10" ht="25.5" x14ac:dyDescent="0.2">
      <c r="A454" s="159" t="s">
        <v>1479</v>
      </c>
      <c r="B454" s="120" t="s">
        <v>1475</v>
      </c>
      <c r="C454" s="159" t="s">
        <v>19</v>
      </c>
      <c r="D454" s="159" t="s">
        <v>1480</v>
      </c>
      <c r="E454" s="121" t="s">
        <v>23</v>
      </c>
      <c r="F454" s="120">
        <v>39.299999999999997</v>
      </c>
      <c r="G454" s="122">
        <v>7.39</v>
      </c>
      <c r="H454" s="122">
        <v>9.11</v>
      </c>
      <c r="I454" s="122">
        <v>358.02</v>
      </c>
      <c r="J454" s="123">
        <v>1.3883811638115771E-4</v>
      </c>
    </row>
    <row r="455" spans="1:10" ht="25.5" x14ac:dyDescent="0.2">
      <c r="A455" s="159" t="s">
        <v>1481</v>
      </c>
      <c r="B455" s="120" t="s">
        <v>1482</v>
      </c>
      <c r="C455" s="159" t="s">
        <v>19</v>
      </c>
      <c r="D455" s="159" t="s">
        <v>1483</v>
      </c>
      <c r="E455" s="121" t="s">
        <v>23</v>
      </c>
      <c r="F455" s="120">
        <v>30.4</v>
      </c>
      <c r="G455" s="122">
        <v>10.29</v>
      </c>
      <c r="H455" s="122">
        <v>12.7</v>
      </c>
      <c r="I455" s="122">
        <v>386.08</v>
      </c>
      <c r="J455" s="123">
        <v>1.4971962452499125E-4</v>
      </c>
    </row>
    <row r="456" spans="1:10" ht="25.5" x14ac:dyDescent="0.2">
      <c r="A456" s="159" t="s">
        <v>1484</v>
      </c>
      <c r="B456" s="120" t="s">
        <v>1482</v>
      </c>
      <c r="C456" s="159" t="s">
        <v>19</v>
      </c>
      <c r="D456" s="159" t="s">
        <v>1485</v>
      </c>
      <c r="E456" s="121" t="s">
        <v>23</v>
      </c>
      <c r="F456" s="120">
        <v>14.8</v>
      </c>
      <c r="G456" s="122">
        <v>10.29</v>
      </c>
      <c r="H456" s="122">
        <v>12.7</v>
      </c>
      <c r="I456" s="122">
        <v>187.96</v>
      </c>
      <c r="J456" s="123">
        <v>7.2889817202956265E-5</v>
      </c>
    </row>
    <row r="457" spans="1:10" ht="25.5" x14ac:dyDescent="0.2">
      <c r="A457" s="159" t="s">
        <v>1486</v>
      </c>
      <c r="B457" s="120" t="s">
        <v>1482</v>
      </c>
      <c r="C457" s="159" t="s">
        <v>19</v>
      </c>
      <c r="D457" s="159" t="s">
        <v>1487</v>
      </c>
      <c r="E457" s="121" t="s">
        <v>23</v>
      </c>
      <c r="F457" s="120">
        <v>15.6</v>
      </c>
      <c r="G457" s="122">
        <v>10.29</v>
      </c>
      <c r="H457" s="122">
        <v>12.7</v>
      </c>
      <c r="I457" s="122">
        <v>198.12</v>
      </c>
      <c r="J457" s="123">
        <v>7.6829807322034981E-5</v>
      </c>
    </row>
    <row r="458" spans="1:10" ht="25.5" x14ac:dyDescent="0.2">
      <c r="A458" s="159" t="s">
        <v>1488</v>
      </c>
      <c r="B458" s="120" t="s">
        <v>1482</v>
      </c>
      <c r="C458" s="159" t="s">
        <v>19</v>
      </c>
      <c r="D458" s="159" t="s">
        <v>1489</v>
      </c>
      <c r="E458" s="121" t="s">
        <v>23</v>
      </c>
      <c r="F458" s="120">
        <v>20.5</v>
      </c>
      <c r="G458" s="122">
        <v>10.29</v>
      </c>
      <c r="H458" s="122">
        <v>12.7</v>
      </c>
      <c r="I458" s="122">
        <v>260.35000000000002</v>
      </c>
      <c r="J458" s="123">
        <v>1.0096224680139212E-4</v>
      </c>
    </row>
    <row r="459" spans="1:10" ht="38.25" x14ac:dyDescent="0.2">
      <c r="A459" s="159" t="s">
        <v>1490</v>
      </c>
      <c r="B459" s="120" t="s">
        <v>1491</v>
      </c>
      <c r="C459" s="159" t="s">
        <v>16</v>
      </c>
      <c r="D459" s="159" t="s">
        <v>1492</v>
      </c>
      <c r="E459" s="121" t="s">
        <v>136</v>
      </c>
      <c r="F459" s="120">
        <v>4</v>
      </c>
      <c r="G459" s="122">
        <v>144.85</v>
      </c>
      <c r="H459" s="122">
        <v>178.59</v>
      </c>
      <c r="I459" s="122">
        <v>714.36</v>
      </c>
      <c r="J459" s="123">
        <v>2.770247383331764E-4</v>
      </c>
    </row>
    <row r="460" spans="1:10" ht="38.25" x14ac:dyDescent="0.2">
      <c r="A460" s="159" t="s">
        <v>1493</v>
      </c>
      <c r="B460" s="120" t="s">
        <v>1494</v>
      </c>
      <c r="C460" s="159" t="s">
        <v>19</v>
      </c>
      <c r="D460" s="159" t="s">
        <v>1495</v>
      </c>
      <c r="E460" s="121" t="s">
        <v>136</v>
      </c>
      <c r="F460" s="120">
        <v>3</v>
      </c>
      <c r="G460" s="122">
        <v>289.75</v>
      </c>
      <c r="H460" s="122">
        <v>357.24</v>
      </c>
      <c r="I460" s="122">
        <v>1071.72</v>
      </c>
      <c r="J460" s="123">
        <v>4.156069104743152E-4</v>
      </c>
    </row>
    <row r="461" spans="1:10" ht="25.5" x14ac:dyDescent="0.2">
      <c r="A461" s="159" t="s">
        <v>1496</v>
      </c>
      <c r="B461" s="120" t="s">
        <v>1497</v>
      </c>
      <c r="C461" s="159" t="s">
        <v>16</v>
      </c>
      <c r="D461" s="159" t="s">
        <v>1498</v>
      </c>
      <c r="E461" s="121" t="s">
        <v>136</v>
      </c>
      <c r="F461" s="120">
        <v>1</v>
      </c>
      <c r="G461" s="122">
        <v>179.3</v>
      </c>
      <c r="H461" s="122">
        <v>221.26</v>
      </c>
      <c r="I461" s="122">
        <v>221.26</v>
      </c>
      <c r="J461" s="123">
        <v>8.5803367494818598E-5</v>
      </c>
    </row>
    <row r="462" spans="1:10" ht="25.5" x14ac:dyDescent="0.2">
      <c r="A462" s="159" t="s">
        <v>1499</v>
      </c>
      <c r="B462" s="120" t="s">
        <v>1500</v>
      </c>
      <c r="C462" s="159" t="s">
        <v>19</v>
      </c>
      <c r="D462" s="159" t="s">
        <v>1501</v>
      </c>
      <c r="E462" s="121" t="s">
        <v>23</v>
      </c>
      <c r="F462" s="120">
        <v>7</v>
      </c>
      <c r="G462" s="122">
        <v>76.680000000000007</v>
      </c>
      <c r="H462" s="122">
        <v>94.64</v>
      </c>
      <c r="I462" s="122">
        <v>662.48</v>
      </c>
      <c r="J462" s="123">
        <v>2.5690596989047916E-4</v>
      </c>
    </row>
    <row r="463" spans="1:10" ht="25.5" x14ac:dyDescent="0.2">
      <c r="A463" s="159" t="s">
        <v>1502</v>
      </c>
      <c r="B463" s="120" t="s">
        <v>1503</v>
      </c>
      <c r="C463" s="159" t="s">
        <v>19</v>
      </c>
      <c r="D463" s="159" t="s">
        <v>1504</v>
      </c>
      <c r="E463" s="121" t="s">
        <v>136</v>
      </c>
      <c r="F463" s="120">
        <v>2</v>
      </c>
      <c r="G463" s="122">
        <v>43.24</v>
      </c>
      <c r="H463" s="122">
        <v>53.34</v>
      </c>
      <c r="I463" s="122">
        <v>106.68</v>
      </c>
      <c r="J463" s="123">
        <v>4.1369896250326528E-5</v>
      </c>
    </row>
    <row r="464" spans="1:10" ht="25.5" x14ac:dyDescent="0.2">
      <c r="A464" s="159" t="s">
        <v>1505</v>
      </c>
      <c r="B464" s="120" t="s">
        <v>169</v>
      </c>
      <c r="C464" s="159" t="s">
        <v>19</v>
      </c>
      <c r="D464" s="159" t="s">
        <v>196</v>
      </c>
      <c r="E464" s="121" t="s">
        <v>136</v>
      </c>
      <c r="F464" s="120">
        <v>3</v>
      </c>
      <c r="G464" s="122">
        <v>35.47</v>
      </c>
      <c r="H464" s="122">
        <v>43.74</v>
      </c>
      <c r="I464" s="122">
        <v>131.22</v>
      </c>
      <c r="J464" s="123">
        <v>5.0886368447392639E-5</v>
      </c>
    </row>
    <row r="465" spans="1:10" ht="25.5" x14ac:dyDescent="0.2">
      <c r="A465" s="159" t="s">
        <v>1506</v>
      </c>
      <c r="B465" s="120" t="s">
        <v>1507</v>
      </c>
      <c r="C465" s="159" t="s">
        <v>19</v>
      </c>
      <c r="D465" s="159" t="s">
        <v>1508</v>
      </c>
      <c r="E465" s="121" t="s">
        <v>136</v>
      </c>
      <c r="F465" s="120">
        <v>14</v>
      </c>
      <c r="G465" s="122">
        <v>53.82</v>
      </c>
      <c r="H465" s="122">
        <v>66.39</v>
      </c>
      <c r="I465" s="122">
        <v>929.46</v>
      </c>
      <c r="J465" s="123">
        <v>3.6043929292115201E-4</v>
      </c>
    </row>
    <row r="466" spans="1:10" ht="25.5" x14ac:dyDescent="0.2">
      <c r="A466" s="159" t="s">
        <v>1509</v>
      </c>
      <c r="B466" s="120" t="s">
        <v>1510</v>
      </c>
      <c r="C466" s="159" t="s">
        <v>19</v>
      </c>
      <c r="D466" s="159" t="s">
        <v>1511</v>
      </c>
      <c r="E466" s="121" t="s">
        <v>136</v>
      </c>
      <c r="F466" s="120">
        <v>1</v>
      </c>
      <c r="G466" s="122">
        <v>72.180000000000007</v>
      </c>
      <c r="H466" s="122">
        <v>89.04</v>
      </c>
      <c r="I466" s="122">
        <v>89.04</v>
      </c>
      <c r="J466" s="123">
        <v>3.4529204744367024E-5</v>
      </c>
    </row>
    <row r="467" spans="1:10" ht="25.5" x14ac:dyDescent="0.2">
      <c r="A467" s="159" t="s">
        <v>1512</v>
      </c>
      <c r="B467" s="120" t="s">
        <v>1513</v>
      </c>
      <c r="C467" s="159" t="s">
        <v>19</v>
      </c>
      <c r="D467" s="159" t="s">
        <v>1514</v>
      </c>
      <c r="E467" s="121" t="s">
        <v>136</v>
      </c>
      <c r="F467" s="120">
        <v>21</v>
      </c>
      <c r="G467" s="122">
        <v>54.88</v>
      </c>
      <c r="H467" s="122">
        <v>67.69</v>
      </c>
      <c r="I467" s="122">
        <v>1421.49</v>
      </c>
      <c r="J467" s="123">
        <v>5.5124572385523672E-4</v>
      </c>
    </row>
    <row r="468" spans="1:10" ht="25.5" x14ac:dyDescent="0.2">
      <c r="A468" s="159" t="s">
        <v>1515</v>
      </c>
      <c r="B468" s="120" t="s">
        <v>1516</v>
      </c>
      <c r="C468" s="159" t="s">
        <v>19</v>
      </c>
      <c r="D468" s="159" t="s">
        <v>1517</v>
      </c>
      <c r="E468" s="121" t="s">
        <v>136</v>
      </c>
      <c r="F468" s="120">
        <v>24</v>
      </c>
      <c r="G468" s="122">
        <v>42.07</v>
      </c>
      <c r="H468" s="122">
        <v>51.89</v>
      </c>
      <c r="I468" s="122">
        <v>1245.3599999999999</v>
      </c>
      <c r="J468" s="123">
        <v>4.8294351325746761E-4</v>
      </c>
    </row>
    <row r="469" spans="1:10" ht="25.5" x14ac:dyDescent="0.2">
      <c r="A469" s="159" t="s">
        <v>1518</v>
      </c>
      <c r="B469" s="120" t="s">
        <v>1519</v>
      </c>
      <c r="C469" s="159" t="s">
        <v>19</v>
      </c>
      <c r="D469" s="159" t="s">
        <v>1520</v>
      </c>
      <c r="E469" s="121" t="s">
        <v>136</v>
      </c>
      <c r="F469" s="120">
        <v>3</v>
      </c>
      <c r="G469" s="122">
        <v>44.33</v>
      </c>
      <c r="H469" s="122">
        <v>54.68</v>
      </c>
      <c r="I469" s="122">
        <v>164.04</v>
      </c>
      <c r="J469" s="123">
        <v>6.3613777473786688E-5</v>
      </c>
    </row>
    <row r="470" spans="1:10" ht="25.5" x14ac:dyDescent="0.2">
      <c r="A470" s="159" t="s">
        <v>1521</v>
      </c>
      <c r="B470" s="120" t="s">
        <v>1522</v>
      </c>
      <c r="C470" s="159" t="s">
        <v>19</v>
      </c>
      <c r="D470" s="159" t="s">
        <v>1523</v>
      </c>
      <c r="E470" s="121" t="s">
        <v>136</v>
      </c>
      <c r="F470" s="120">
        <v>2</v>
      </c>
      <c r="G470" s="122">
        <v>2.52</v>
      </c>
      <c r="H470" s="122">
        <v>3.11</v>
      </c>
      <c r="I470" s="122">
        <v>6.22</v>
      </c>
      <c r="J470" s="123">
        <v>2.4120805650265374E-6</v>
      </c>
    </row>
    <row r="471" spans="1:10" ht="25.5" x14ac:dyDescent="0.2">
      <c r="A471" s="159" t="s">
        <v>1524</v>
      </c>
      <c r="B471" s="120" t="s">
        <v>1525</v>
      </c>
      <c r="C471" s="159" t="s">
        <v>19</v>
      </c>
      <c r="D471" s="159" t="s">
        <v>1526</v>
      </c>
      <c r="E471" s="121" t="s">
        <v>136</v>
      </c>
      <c r="F471" s="120">
        <v>14</v>
      </c>
      <c r="G471" s="122">
        <v>60.35</v>
      </c>
      <c r="H471" s="122">
        <v>74.44</v>
      </c>
      <c r="I471" s="122">
        <v>1042.1600000000001</v>
      </c>
      <c r="J471" s="123">
        <v>4.0414371087589329E-4</v>
      </c>
    </row>
    <row r="472" spans="1:10" ht="25.5" x14ac:dyDescent="0.2">
      <c r="A472" s="159" t="s">
        <v>1527</v>
      </c>
      <c r="B472" s="120" t="s">
        <v>1528</v>
      </c>
      <c r="C472" s="159" t="s">
        <v>19</v>
      </c>
      <c r="D472" s="159" t="s">
        <v>1529</v>
      </c>
      <c r="E472" s="121" t="s">
        <v>136</v>
      </c>
      <c r="F472" s="120">
        <v>39</v>
      </c>
      <c r="G472" s="122">
        <v>57.05</v>
      </c>
      <c r="H472" s="122">
        <v>70.37</v>
      </c>
      <c r="I472" s="122">
        <v>2744.43</v>
      </c>
      <c r="J472" s="123">
        <v>1.0642743191440162E-3</v>
      </c>
    </row>
    <row r="473" spans="1:10" ht="25.5" x14ac:dyDescent="0.2">
      <c r="A473" s="159" t="s">
        <v>1530</v>
      </c>
      <c r="B473" s="120" t="s">
        <v>1531</v>
      </c>
      <c r="C473" s="159" t="s">
        <v>19</v>
      </c>
      <c r="D473" s="159" t="s">
        <v>1532</v>
      </c>
      <c r="E473" s="121" t="s">
        <v>136</v>
      </c>
      <c r="F473" s="120">
        <v>15</v>
      </c>
      <c r="G473" s="122">
        <v>61.57</v>
      </c>
      <c r="H473" s="122">
        <v>75.95</v>
      </c>
      <c r="I473" s="122">
        <v>1139.25</v>
      </c>
      <c r="J473" s="123">
        <v>4.4179465975988466E-4</v>
      </c>
    </row>
    <row r="474" spans="1:10" ht="25.5" x14ac:dyDescent="0.2">
      <c r="A474" s="159" t="s">
        <v>1533</v>
      </c>
      <c r="B474" s="120" t="s">
        <v>1513</v>
      </c>
      <c r="C474" s="159" t="s">
        <v>19</v>
      </c>
      <c r="D474" s="159" t="s">
        <v>1514</v>
      </c>
      <c r="E474" s="121" t="s">
        <v>136</v>
      </c>
      <c r="F474" s="120">
        <v>9</v>
      </c>
      <c r="G474" s="122">
        <v>54.88</v>
      </c>
      <c r="H474" s="122">
        <v>67.69</v>
      </c>
      <c r="I474" s="122">
        <v>609.21</v>
      </c>
      <c r="J474" s="123">
        <v>2.3624816736653002E-4</v>
      </c>
    </row>
    <row r="475" spans="1:10" ht="25.5" x14ac:dyDescent="0.2">
      <c r="A475" s="159" t="s">
        <v>1534</v>
      </c>
      <c r="B475" s="120" t="s">
        <v>1535</v>
      </c>
      <c r="C475" s="159" t="s">
        <v>19</v>
      </c>
      <c r="D475" s="159" t="s">
        <v>1536</v>
      </c>
      <c r="E475" s="121" t="s">
        <v>136</v>
      </c>
      <c r="F475" s="120">
        <v>1</v>
      </c>
      <c r="G475" s="122">
        <v>57.14</v>
      </c>
      <c r="H475" s="122">
        <v>70.48</v>
      </c>
      <c r="I475" s="122">
        <v>70.48</v>
      </c>
      <c r="J475" s="123">
        <v>2.7331742479593303E-5</v>
      </c>
    </row>
    <row r="476" spans="1:10" ht="25.5" x14ac:dyDescent="0.2">
      <c r="A476" s="159" t="s">
        <v>1537</v>
      </c>
      <c r="B476" s="120" t="s">
        <v>1538</v>
      </c>
      <c r="C476" s="159" t="s">
        <v>19</v>
      </c>
      <c r="D476" s="159" t="s">
        <v>1539</v>
      </c>
      <c r="E476" s="121" t="s">
        <v>136</v>
      </c>
      <c r="F476" s="120">
        <v>7</v>
      </c>
      <c r="G476" s="122">
        <v>11.56</v>
      </c>
      <c r="H476" s="122">
        <v>14.27</v>
      </c>
      <c r="I476" s="122">
        <v>99.89</v>
      </c>
      <c r="J476" s="123">
        <v>3.8736772932556402E-5</v>
      </c>
    </row>
    <row r="477" spans="1:10" ht="25.5" x14ac:dyDescent="0.2">
      <c r="A477" s="159" t="s">
        <v>1540</v>
      </c>
      <c r="B477" s="120" t="s">
        <v>1541</v>
      </c>
      <c r="C477" s="159" t="s">
        <v>19</v>
      </c>
      <c r="D477" s="159" t="s">
        <v>1542</v>
      </c>
      <c r="E477" s="121" t="s">
        <v>136</v>
      </c>
      <c r="F477" s="120">
        <v>17</v>
      </c>
      <c r="G477" s="122">
        <v>12.38</v>
      </c>
      <c r="H477" s="122">
        <v>15.28</v>
      </c>
      <c r="I477" s="122">
        <v>259.76</v>
      </c>
      <c r="J477" s="123">
        <v>1.0073344816258735E-4</v>
      </c>
    </row>
    <row r="478" spans="1:10" ht="25.5" x14ac:dyDescent="0.2">
      <c r="A478" s="159" t="s">
        <v>1543</v>
      </c>
      <c r="B478" s="120" t="s">
        <v>1544</v>
      </c>
      <c r="C478" s="159" t="s">
        <v>19</v>
      </c>
      <c r="D478" s="159" t="s">
        <v>1545</v>
      </c>
      <c r="E478" s="121" t="s">
        <v>136</v>
      </c>
      <c r="F478" s="120">
        <v>10</v>
      </c>
      <c r="G478" s="122">
        <v>13.92</v>
      </c>
      <c r="H478" s="122">
        <v>17.18</v>
      </c>
      <c r="I478" s="122">
        <v>171.8</v>
      </c>
      <c r="J478" s="123">
        <v>6.6623061265523974E-5</v>
      </c>
    </row>
    <row r="479" spans="1:10" ht="25.5" x14ac:dyDescent="0.2">
      <c r="A479" s="159" t="s">
        <v>1546</v>
      </c>
      <c r="B479" s="120" t="s">
        <v>1547</v>
      </c>
      <c r="C479" s="159" t="s">
        <v>19</v>
      </c>
      <c r="D479" s="159" t="s">
        <v>1548</v>
      </c>
      <c r="E479" s="121" t="s">
        <v>136</v>
      </c>
      <c r="F479" s="120">
        <v>1</v>
      </c>
      <c r="G479" s="122">
        <v>13.92</v>
      </c>
      <c r="H479" s="122">
        <v>17.18</v>
      </c>
      <c r="I479" s="122">
        <v>17.18</v>
      </c>
      <c r="J479" s="123">
        <v>6.6623061265523969E-6</v>
      </c>
    </row>
    <row r="480" spans="1:10" ht="25.5" x14ac:dyDescent="0.2">
      <c r="A480" s="159" t="s">
        <v>1549</v>
      </c>
      <c r="B480" s="120" t="s">
        <v>1550</v>
      </c>
      <c r="C480" s="159" t="s">
        <v>19</v>
      </c>
      <c r="D480" s="159" t="s">
        <v>1551</v>
      </c>
      <c r="E480" s="121" t="s">
        <v>136</v>
      </c>
      <c r="F480" s="120">
        <v>2</v>
      </c>
      <c r="G480" s="122">
        <v>22.83</v>
      </c>
      <c r="H480" s="122">
        <v>28.17</v>
      </c>
      <c r="I480" s="122">
        <v>56.34</v>
      </c>
      <c r="J480" s="123">
        <v>2.1848331034340051E-5</v>
      </c>
    </row>
    <row r="481" spans="1:10" ht="25.5" x14ac:dyDescent="0.2">
      <c r="A481" s="159" t="s">
        <v>1552</v>
      </c>
      <c r="B481" s="120" t="s">
        <v>1553</v>
      </c>
      <c r="C481" s="159" t="s">
        <v>19</v>
      </c>
      <c r="D481" s="159" t="s">
        <v>1554</v>
      </c>
      <c r="E481" s="121" t="s">
        <v>136</v>
      </c>
      <c r="F481" s="120">
        <v>1</v>
      </c>
      <c r="G481" s="122">
        <v>80.650000000000006</v>
      </c>
      <c r="H481" s="122">
        <v>99.54</v>
      </c>
      <c r="I481" s="122">
        <v>99.54</v>
      </c>
      <c r="J481" s="123">
        <v>3.8601044926485775E-5</v>
      </c>
    </row>
    <row r="482" spans="1:10" ht="25.5" x14ac:dyDescent="0.2">
      <c r="A482" s="159" t="s">
        <v>1555</v>
      </c>
      <c r="B482" s="120" t="s">
        <v>1556</v>
      </c>
      <c r="C482" s="159" t="s">
        <v>16</v>
      </c>
      <c r="D482" s="159" t="s">
        <v>1557</v>
      </c>
      <c r="E482" s="121" t="s">
        <v>136</v>
      </c>
      <c r="F482" s="120">
        <v>2</v>
      </c>
      <c r="G482" s="122">
        <v>1163.04</v>
      </c>
      <c r="H482" s="122">
        <v>1436.23</v>
      </c>
      <c r="I482" s="122">
        <v>2872.46</v>
      </c>
      <c r="J482" s="123">
        <v>1.1139236237646508E-3</v>
      </c>
    </row>
    <row r="483" spans="1:10" ht="25.5" x14ac:dyDescent="0.2">
      <c r="A483" s="159" t="s">
        <v>1558</v>
      </c>
      <c r="B483" s="120" t="s">
        <v>1559</v>
      </c>
      <c r="C483" s="159" t="s">
        <v>16</v>
      </c>
      <c r="D483" s="159" t="s">
        <v>1560</v>
      </c>
      <c r="E483" s="121" t="s">
        <v>1561</v>
      </c>
      <c r="F483" s="120">
        <v>6</v>
      </c>
      <c r="G483" s="122">
        <v>161.13</v>
      </c>
      <c r="H483" s="122">
        <v>198.91</v>
      </c>
      <c r="I483" s="122">
        <v>1193.46</v>
      </c>
      <c r="J483" s="123">
        <v>4.6281698892870922E-4</v>
      </c>
    </row>
    <row r="484" spans="1:10" ht="25.5" x14ac:dyDescent="0.2">
      <c r="A484" s="159" t="s">
        <v>1562</v>
      </c>
      <c r="B484" s="120" t="s">
        <v>1563</v>
      </c>
      <c r="C484" s="159" t="s">
        <v>16</v>
      </c>
      <c r="D484" s="159" t="s">
        <v>1564</v>
      </c>
      <c r="E484" s="121" t="s">
        <v>1561</v>
      </c>
      <c r="F484" s="120">
        <v>10</v>
      </c>
      <c r="G484" s="122">
        <v>193.23</v>
      </c>
      <c r="H484" s="122">
        <v>238.55</v>
      </c>
      <c r="I484" s="122">
        <v>2385.5</v>
      </c>
      <c r="J484" s="123">
        <v>9.2508330994707467E-4</v>
      </c>
    </row>
    <row r="485" spans="1:10" ht="25.5" x14ac:dyDescent="0.2">
      <c r="A485" s="159" t="s">
        <v>1565</v>
      </c>
      <c r="B485" s="120" t="s">
        <v>1566</v>
      </c>
      <c r="C485" s="159" t="s">
        <v>16</v>
      </c>
      <c r="D485" s="159" t="s">
        <v>1567</v>
      </c>
      <c r="E485" s="121" t="s">
        <v>1561</v>
      </c>
      <c r="F485" s="120">
        <v>2</v>
      </c>
      <c r="G485" s="122">
        <v>195.49</v>
      </c>
      <c r="H485" s="122">
        <v>241.34</v>
      </c>
      <c r="I485" s="122">
        <v>482.68</v>
      </c>
      <c r="J485" s="123">
        <v>1.8718055420048377E-4</v>
      </c>
    </row>
    <row r="486" spans="1:10" ht="25.5" x14ac:dyDescent="0.2">
      <c r="A486" s="159" t="s">
        <v>1568</v>
      </c>
      <c r="B486" s="120" t="s">
        <v>1321</v>
      </c>
      <c r="C486" s="159" t="s">
        <v>16</v>
      </c>
      <c r="D486" s="159" t="s">
        <v>1322</v>
      </c>
      <c r="E486" s="121" t="s">
        <v>136</v>
      </c>
      <c r="F486" s="120">
        <v>5</v>
      </c>
      <c r="G486" s="122">
        <v>12.32</v>
      </c>
      <c r="H486" s="122">
        <v>15.2</v>
      </c>
      <c r="I486" s="122">
        <v>76</v>
      </c>
      <c r="J486" s="123">
        <v>2.947236703247859E-5</v>
      </c>
    </row>
    <row r="487" spans="1:10" ht="25.5" x14ac:dyDescent="0.2">
      <c r="A487" s="159" t="s">
        <v>1569</v>
      </c>
      <c r="B487" s="120" t="s">
        <v>1324</v>
      </c>
      <c r="C487" s="159" t="s">
        <v>16</v>
      </c>
      <c r="D487" s="159" t="s">
        <v>1325</v>
      </c>
      <c r="E487" s="121" t="s">
        <v>136</v>
      </c>
      <c r="F487" s="120">
        <v>36</v>
      </c>
      <c r="G487" s="122">
        <v>11.31</v>
      </c>
      <c r="H487" s="122">
        <v>13.95</v>
      </c>
      <c r="I487" s="122">
        <v>502.2</v>
      </c>
      <c r="J487" s="123">
        <v>1.9475029899619406E-4</v>
      </c>
    </row>
    <row r="488" spans="1:10" ht="25.5" x14ac:dyDescent="0.2">
      <c r="A488" s="159" t="s">
        <v>1570</v>
      </c>
      <c r="B488" s="120" t="s">
        <v>1327</v>
      </c>
      <c r="C488" s="159" t="s">
        <v>16</v>
      </c>
      <c r="D488" s="159" t="s">
        <v>1328</v>
      </c>
      <c r="E488" s="121" t="s">
        <v>136</v>
      </c>
      <c r="F488" s="120">
        <v>5</v>
      </c>
      <c r="G488" s="122">
        <v>38.49</v>
      </c>
      <c r="H488" s="122">
        <v>47.52</v>
      </c>
      <c r="I488" s="122">
        <v>237.6</v>
      </c>
      <c r="J488" s="123">
        <v>9.2139926406801484E-5</v>
      </c>
    </row>
    <row r="489" spans="1:10" ht="25.5" x14ac:dyDescent="0.2">
      <c r="A489" s="159" t="s">
        <v>1571</v>
      </c>
      <c r="B489" s="120" t="s">
        <v>1330</v>
      </c>
      <c r="C489" s="159" t="s">
        <v>16</v>
      </c>
      <c r="D489" s="159" t="s">
        <v>1331</v>
      </c>
      <c r="E489" s="121" t="s">
        <v>23</v>
      </c>
      <c r="F489" s="120">
        <v>58</v>
      </c>
      <c r="G489" s="122">
        <v>25.44</v>
      </c>
      <c r="H489" s="122">
        <v>31.38</v>
      </c>
      <c r="I489" s="122">
        <v>1820.04</v>
      </c>
      <c r="J489" s="123">
        <v>7.0580114333937286E-4</v>
      </c>
    </row>
    <row r="490" spans="1:10" ht="38.25" x14ac:dyDescent="0.2">
      <c r="A490" s="159" t="s">
        <v>1572</v>
      </c>
      <c r="B490" s="120" t="s">
        <v>1573</v>
      </c>
      <c r="C490" s="159" t="s">
        <v>19</v>
      </c>
      <c r="D490" s="159" t="s">
        <v>1574</v>
      </c>
      <c r="E490" s="121" t="s">
        <v>23</v>
      </c>
      <c r="F490" s="120">
        <v>10</v>
      </c>
      <c r="G490" s="122">
        <v>4.9800000000000004</v>
      </c>
      <c r="H490" s="122">
        <v>6.14</v>
      </c>
      <c r="I490" s="122">
        <v>61.4</v>
      </c>
      <c r="J490" s="123">
        <v>2.3810570207818229E-5</v>
      </c>
    </row>
    <row r="491" spans="1:10" ht="25.5" x14ac:dyDescent="0.2">
      <c r="A491" s="159" t="s">
        <v>1575</v>
      </c>
      <c r="B491" s="120" t="s">
        <v>1333</v>
      </c>
      <c r="C491" s="159" t="s">
        <v>16</v>
      </c>
      <c r="D491" s="159" t="s">
        <v>1334</v>
      </c>
      <c r="E491" s="121" t="s">
        <v>136</v>
      </c>
      <c r="F491" s="120">
        <v>1</v>
      </c>
      <c r="G491" s="122">
        <v>36.94</v>
      </c>
      <c r="H491" s="122">
        <v>45.6</v>
      </c>
      <c r="I491" s="122">
        <v>45.6</v>
      </c>
      <c r="J491" s="123">
        <v>1.7683420219487154E-5</v>
      </c>
    </row>
    <row r="492" spans="1:10" ht="25.5" x14ac:dyDescent="0.2">
      <c r="A492" s="159" t="s">
        <v>1576</v>
      </c>
      <c r="B492" s="120" t="s">
        <v>1336</v>
      </c>
      <c r="C492" s="159" t="s">
        <v>16</v>
      </c>
      <c r="D492" s="159" t="s">
        <v>1337</v>
      </c>
      <c r="E492" s="121" t="s">
        <v>136</v>
      </c>
      <c r="F492" s="120">
        <v>60</v>
      </c>
      <c r="G492" s="122">
        <v>11.33</v>
      </c>
      <c r="H492" s="122">
        <v>13.97</v>
      </c>
      <c r="I492" s="122">
        <v>838.2</v>
      </c>
      <c r="J492" s="123">
        <v>3.2504918482399416E-4</v>
      </c>
    </row>
    <row r="493" spans="1:10" ht="25.5" x14ac:dyDescent="0.2">
      <c r="A493" s="159" t="s">
        <v>1577</v>
      </c>
      <c r="B493" s="120" t="s">
        <v>1342</v>
      </c>
      <c r="C493" s="159" t="s">
        <v>16</v>
      </c>
      <c r="D493" s="159" t="s">
        <v>1578</v>
      </c>
      <c r="E493" s="121" t="s">
        <v>136</v>
      </c>
      <c r="F493" s="120">
        <v>1</v>
      </c>
      <c r="G493" s="122">
        <v>23.84</v>
      </c>
      <c r="H493" s="122">
        <v>29.42</v>
      </c>
      <c r="I493" s="122">
        <v>29.42</v>
      </c>
      <c r="J493" s="123">
        <v>1.1408908395993687E-5</v>
      </c>
    </row>
    <row r="494" spans="1:10" ht="25.5" x14ac:dyDescent="0.2">
      <c r="A494" s="159" t="s">
        <v>1579</v>
      </c>
      <c r="B494" s="120" t="s">
        <v>1580</v>
      </c>
      <c r="C494" s="159" t="s">
        <v>16</v>
      </c>
      <c r="D494" s="159" t="s">
        <v>1581</v>
      </c>
      <c r="E494" s="121" t="s">
        <v>136</v>
      </c>
      <c r="F494" s="120">
        <v>5</v>
      </c>
      <c r="G494" s="122">
        <v>18.440000000000001</v>
      </c>
      <c r="H494" s="122">
        <v>22.75</v>
      </c>
      <c r="I494" s="122">
        <v>113.75</v>
      </c>
      <c r="J494" s="123">
        <v>4.4111601972953152E-5</v>
      </c>
    </row>
    <row r="495" spans="1:10" ht="38.25" x14ac:dyDescent="0.2">
      <c r="A495" s="159" t="s">
        <v>1582</v>
      </c>
      <c r="B495" s="120" t="s">
        <v>1348</v>
      </c>
      <c r="C495" s="159" t="s">
        <v>19</v>
      </c>
      <c r="D495" s="159" t="s">
        <v>1349</v>
      </c>
      <c r="E495" s="121" t="s">
        <v>23</v>
      </c>
      <c r="F495" s="120">
        <v>170.9</v>
      </c>
      <c r="G495" s="122">
        <v>17.28</v>
      </c>
      <c r="H495" s="122">
        <v>21.32</v>
      </c>
      <c r="I495" s="122">
        <v>3643.58</v>
      </c>
      <c r="J495" s="123">
        <v>1.4129595667394519E-3</v>
      </c>
    </row>
    <row r="496" spans="1:10" ht="38.25" x14ac:dyDescent="0.2">
      <c r="A496" s="159" t="s">
        <v>1583</v>
      </c>
      <c r="B496" s="120" t="s">
        <v>309</v>
      </c>
      <c r="C496" s="159" t="s">
        <v>19</v>
      </c>
      <c r="D496" s="159" t="s">
        <v>310</v>
      </c>
      <c r="E496" s="121" t="s">
        <v>23</v>
      </c>
      <c r="F496" s="120">
        <v>567.5</v>
      </c>
      <c r="G496" s="122">
        <v>12.71</v>
      </c>
      <c r="H496" s="122">
        <v>15.68</v>
      </c>
      <c r="I496" s="122">
        <v>8898.4</v>
      </c>
      <c r="J496" s="123">
        <v>3.4507488263395723E-3</v>
      </c>
    </row>
    <row r="497" spans="1:10" ht="38.25" x14ac:dyDescent="0.2">
      <c r="A497" s="159" t="s">
        <v>1584</v>
      </c>
      <c r="B497" s="120" t="s">
        <v>1585</v>
      </c>
      <c r="C497" s="159" t="s">
        <v>19</v>
      </c>
      <c r="D497" s="159" t="s">
        <v>1586</v>
      </c>
      <c r="E497" s="121" t="s">
        <v>23</v>
      </c>
      <c r="F497" s="120">
        <v>22.3</v>
      </c>
      <c r="G497" s="122">
        <v>8.24</v>
      </c>
      <c r="H497" s="122">
        <v>10.16</v>
      </c>
      <c r="I497" s="122">
        <v>226.56</v>
      </c>
      <c r="J497" s="123">
        <v>8.7858677301030919E-5</v>
      </c>
    </row>
    <row r="498" spans="1:10" ht="38.25" x14ac:dyDescent="0.2">
      <c r="A498" s="159" t="s">
        <v>1587</v>
      </c>
      <c r="B498" s="120" t="s">
        <v>1588</v>
      </c>
      <c r="C498" s="159" t="s">
        <v>19</v>
      </c>
      <c r="D498" s="159" t="s">
        <v>1589</v>
      </c>
      <c r="E498" s="121" t="s">
        <v>23</v>
      </c>
      <c r="F498" s="120">
        <v>111.4</v>
      </c>
      <c r="G498" s="122">
        <v>11.73</v>
      </c>
      <c r="H498" s="122">
        <v>14.47</v>
      </c>
      <c r="I498" s="122">
        <v>1611.95</v>
      </c>
      <c r="J498" s="123">
        <v>6.2510502681584028E-4</v>
      </c>
    </row>
    <row r="499" spans="1:10" ht="38.25" x14ac:dyDescent="0.2">
      <c r="A499" s="159" t="s">
        <v>1590</v>
      </c>
      <c r="B499" s="120" t="s">
        <v>1591</v>
      </c>
      <c r="C499" s="159" t="s">
        <v>19</v>
      </c>
      <c r="D499" s="159" t="s">
        <v>1592</v>
      </c>
      <c r="E499" s="121" t="s">
        <v>23</v>
      </c>
      <c r="F499" s="120">
        <v>4</v>
      </c>
      <c r="G499" s="122">
        <v>19.36</v>
      </c>
      <c r="H499" s="122">
        <v>23.89</v>
      </c>
      <c r="I499" s="122">
        <v>95.56</v>
      </c>
      <c r="J499" s="123">
        <v>3.7057623600311242E-5</v>
      </c>
    </row>
    <row r="500" spans="1:10" ht="25.5" x14ac:dyDescent="0.2">
      <c r="A500" s="159" t="s">
        <v>1593</v>
      </c>
      <c r="B500" s="120" t="s">
        <v>1594</v>
      </c>
      <c r="C500" s="159" t="s">
        <v>19</v>
      </c>
      <c r="D500" s="159" t="s">
        <v>1595</v>
      </c>
      <c r="E500" s="121" t="s">
        <v>23</v>
      </c>
      <c r="F500" s="120">
        <v>1</v>
      </c>
      <c r="G500" s="122">
        <v>16.510000000000002</v>
      </c>
      <c r="H500" s="122">
        <v>20.36</v>
      </c>
      <c r="I500" s="122">
        <v>20.36</v>
      </c>
      <c r="J500" s="123">
        <v>7.8954920102797907E-6</v>
      </c>
    </row>
    <row r="501" spans="1:10" ht="25.5" x14ac:dyDescent="0.2">
      <c r="A501" s="159" t="s">
        <v>1596</v>
      </c>
      <c r="B501" s="120" t="s">
        <v>1597</v>
      </c>
      <c r="C501" s="159" t="s">
        <v>16</v>
      </c>
      <c r="D501" s="159" t="s">
        <v>1598</v>
      </c>
      <c r="E501" s="121" t="s">
        <v>136</v>
      </c>
      <c r="F501" s="120">
        <v>91</v>
      </c>
      <c r="G501" s="122">
        <v>202.16</v>
      </c>
      <c r="H501" s="122">
        <v>249.63</v>
      </c>
      <c r="I501" s="122">
        <v>22716.33</v>
      </c>
      <c r="J501" s="123">
        <v>8.8092633604066363E-3</v>
      </c>
    </row>
    <row r="502" spans="1:10" ht="25.5" x14ac:dyDescent="0.2">
      <c r="A502" s="159" t="s">
        <v>1599</v>
      </c>
      <c r="B502" s="120" t="s">
        <v>1600</v>
      </c>
      <c r="C502" s="159" t="s">
        <v>16</v>
      </c>
      <c r="D502" s="159" t="s">
        <v>1601</v>
      </c>
      <c r="E502" s="121" t="s">
        <v>136</v>
      </c>
      <c r="F502" s="120">
        <v>3</v>
      </c>
      <c r="G502" s="122">
        <v>121.31</v>
      </c>
      <c r="H502" s="122">
        <v>149.77000000000001</v>
      </c>
      <c r="I502" s="122">
        <v>449.31</v>
      </c>
      <c r="J502" s="123">
        <v>1.7423985830740732E-4</v>
      </c>
    </row>
    <row r="503" spans="1:10" ht="38.25" x14ac:dyDescent="0.2">
      <c r="A503" s="159" t="s">
        <v>1602</v>
      </c>
      <c r="B503" s="120" t="s">
        <v>1603</v>
      </c>
      <c r="C503" s="159" t="s">
        <v>16</v>
      </c>
      <c r="D503" s="159" t="s">
        <v>1604</v>
      </c>
      <c r="E503" s="121" t="s">
        <v>136</v>
      </c>
      <c r="F503" s="120">
        <v>2</v>
      </c>
      <c r="G503" s="122">
        <v>2452.62</v>
      </c>
      <c r="H503" s="122">
        <v>3028.63</v>
      </c>
      <c r="I503" s="122">
        <v>6057.26</v>
      </c>
      <c r="J503" s="123">
        <v>2.3489709201467272E-3</v>
      </c>
    </row>
    <row r="504" spans="1:10" ht="25.5" x14ac:dyDescent="0.2">
      <c r="A504" s="159" t="s">
        <v>1605</v>
      </c>
      <c r="B504" s="120" t="s">
        <v>1606</v>
      </c>
      <c r="C504" s="159" t="s">
        <v>16</v>
      </c>
      <c r="D504" s="159" t="s">
        <v>1607</v>
      </c>
      <c r="E504" s="121" t="s">
        <v>136</v>
      </c>
      <c r="F504" s="120">
        <v>1</v>
      </c>
      <c r="G504" s="122">
        <v>6627.18</v>
      </c>
      <c r="H504" s="122">
        <v>8183.64</v>
      </c>
      <c r="I504" s="122">
        <v>8183.64</v>
      </c>
      <c r="J504" s="123">
        <v>3.1735689702851724E-3</v>
      </c>
    </row>
    <row r="505" spans="1:10" x14ac:dyDescent="0.2">
      <c r="A505" s="3" t="s">
        <v>1608</v>
      </c>
      <c r="B505" s="3"/>
      <c r="C505" s="3"/>
      <c r="D505" s="3" t="s">
        <v>1609</v>
      </c>
      <c r="E505" s="3"/>
      <c r="F505" s="2"/>
      <c r="G505" s="3"/>
      <c r="H505" s="3"/>
      <c r="I505" s="105">
        <v>6382.77</v>
      </c>
      <c r="J505" s="106">
        <v>2.4752018437354394E-3</v>
      </c>
    </row>
    <row r="506" spans="1:10" ht="38.25" x14ac:dyDescent="0.2">
      <c r="A506" s="159" t="s">
        <v>1610</v>
      </c>
      <c r="B506" s="120" t="s">
        <v>1432</v>
      </c>
      <c r="C506" s="159" t="s">
        <v>19</v>
      </c>
      <c r="D506" s="159" t="s">
        <v>1437</v>
      </c>
      <c r="E506" s="121" t="s">
        <v>23</v>
      </c>
      <c r="F506" s="120">
        <v>10</v>
      </c>
      <c r="G506" s="122">
        <v>40.42</v>
      </c>
      <c r="H506" s="122">
        <v>49.91</v>
      </c>
      <c r="I506" s="122">
        <v>499.1</v>
      </c>
      <c r="J506" s="123">
        <v>1.9354813665671138E-4</v>
      </c>
    </row>
    <row r="507" spans="1:10" ht="38.25" x14ac:dyDescent="0.2">
      <c r="A507" s="159" t="s">
        <v>1611</v>
      </c>
      <c r="B507" s="120" t="s">
        <v>1432</v>
      </c>
      <c r="C507" s="159" t="s">
        <v>19</v>
      </c>
      <c r="D507" s="159" t="s">
        <v>1435</v>
      </c>
      <c r="E507" s="121" t="s">
        <v>23</v>
      </c>
      <c r="F507" s="120">
        <v>10</v>
      </c>
      <c r="G507" s="122">
        <v>40.42</v>
      </c>
      <c r="H507" s="122">
        <v>49.91</v>
      </c>
      <c r="I507" s="122">
        <v>499.1</v>
      </c>
      <c r="J507" s="123">
        <v>1.9354813665671138E-4</v>
      </c>
    </row>
    <row r="508" spans="1:10" ht="38.25" x14ac:dyDescent="0.2">
      <c r="A508" s="159" t="s">
        <v>1612</v>
      </c>
      <c r="B508" s="120" t="s">
        <v>1432</v>
      </c>
      <c r="C508" s="159" t="s">
        <v>19</v>
      </c>
      <c r="D508" s="159" t="s">
        <v>1439</v>
      </c>
      <c r="E508" s="121" t="s">
        <v>23</v>
      </c>
      <c r="F508" s="120">
        <v>10</v>
      </c>
      <c r="G508" s="122">
        <v>40.42</v>
      </c>
      <c r="H508" s="122">
        <v>49.91</v>
      </c>
      <c r="I508" s="122">
        <v>499.1</v>
      </c>
      <c r="J508" s="123">
        <v>1.9354813665671138E-4</v>
      </c>
    </row>
    <row r="509" spans="1:10" ht="38.25" x14ac:dyDescent="0.2">
      <c r="A509" s="159" t="s">
        <v>1613</v>
      </c>
      <c r="B509" s="120" t="s">
        <v>1432</v>
      </c>
      <c r="C509" s="159" t="s">
        <v>19</v>
      </c>
      <c r="D509" s="159" t="s">
        <v>1614</v>
      </c>
      <c r="E509" s="121" t="s">
        <v>23</v>
      </c>
      <c r="F509" s="120">
        <v>10</v>
      </c>
      <c r="G509" s="122">
        <v>40.42</v>
      </c>
      <c r="H509" s="122">
        <v>49.91</v>
      </c>
      <c r="I509" s="122">
        <v>499.1</v>
      </c>
      <c r="J509" s="123">
        <v>1.9354813665671138E-4</v>
      </c>
    </row>
    <row r="510" spans="1:10" ht="38.25" x14ac:dyDescent="0.2">
      <c r="A510" s="159" t="s">
        <v>1615</v>
      </c>
      <c r="B510" s="120" t="s">
        <v>1616</v>
      </c>
      <c r="C510" s="159" t="s">
        <v>19</v>
      </c>
      <c r="D510" s="159" t="s">
        <v>1617</v>
      </c>
      <c r="E510" s="121" t="s">
        <v>23</v>
      </c>
      <c r="F510" s="120">
        <v>6</v>
      </c>
      <c r="G510" s="122">
        <v>29.38</v>
      </c>
      <c r="H510" s="122">
        <v>36.270000000000003</v>
      </c>
      <c r="I510" s="122">
        <v>217.62</v>
      </c>
      <c r="J510" s="123">
        <v>8.4391796231684087E-5</v>
      </c>
    </row>
    <row r="511" spans="1:10" ht="25.5" x14ac:dyDescent="0.2">
      <c r="A511" s="159" t="s">
        <v>1618</v>
      </c>
      <c r="B511" s="120" t="s">
        <v>1500</v>
      </c>
      <c r="C511" s="159" t="s">
        <v>19</v>
      </c>
      <c r="D511" s="159" t="s">
        <v>1501</v>
      </c>
      <c r="E511" s="121" t="s">
        <v>23</v>
      </c>
      <c r="F511" s="120">
        <v>6</v>
      </c>
      <c r="G511" s="122">
        <v>76.680000000000007</v>
      </c>
      <c r="H511" s="122">
        <v>94.64</v>
      </c>
      <c r="I511" s="122">
        <v>567.84</v>
      </c>
      <c r="J511" s="123">
        <v>2.2020511704898214E-4</v>
      </c>
    </row>
    <row r="512" spans="1:10" ht="38.25" x14ac:dyDescent="0.2">
      <c r="A512" s="159" t="s">
        <v>1619</v>
      </c>
      <c r="B512" s="120" t="s">
        <v>1588</v>
      </c>
      <c r="C512" s="159" t="s">
        <v>19</v>
      </c>
      <c r="D512" s="159" t="s">
        <v>1589</v>
      </c>
      <c r="E512" s="121" t="s">
        <v>23</v>
      </c>
      <c r="F512" s="120">
        <v>2</v>
      </c>
      <c r="G512" s="122">
        <v>11.73</v>
      </c>
      <c r="H512" s="122">
        <v>14.47</v>
      </c>
      <c r="I512" s="122">
        <v>28.94</v>
      </c>
      <c r="J512" s="123">
        <v>1.12227671305254E-5</v>
      </c>
    </row>
    <row r="513" spans="1:10" x14ac:dyDescent="0.2">
      <c r="A513" s="159" t="s">
        <v>1620</v>
      </c>
      <c r="B513" s="120" t="s">
        <v>1621</v>
      </c>
      <c r="C513" s="159" t="s">
        <v>19</v>
      </c>
      <c r="D513" s="159" t="s">
        <v>1622</v>
      </c>
      <c r="E513" s="121" t="s">
        <v>136</v>
      </c>
      <c r="F513" s="120">
        <v>4</v>
      </c>
      <c r="G513" s="122">
        <v>77.11</v>
      </c>
      <c r="H513" s="122">
        <v>95.23</v>
      </c>
      <c r="I513" s="122">
        <v>380.92</v>
      </c>
      <c r="J513" s="123">
        <v>1.4771860592120717E-4</v>
      </c>
    </row>
    <row r="514" spans="1:10" ht="25.5" x14ac:dyDescent="0.2">
      <c r="A514" s="159" t="s">
        <v>1623</v>
      </c>
      <c r="B514" s="120" t="s">
        <v>1624</v>
      </c>
      <c r="C514" s="159" t="s">
        <v>19</v>
      </c>
      <c r="D514" s="159" t="s">
        <v>1625</v>
      </c>
      <c r="E514" s="121" t="s">
        <v>136</v>
      </c>
      <c r="F514" s="120">
        <v>4</v>
      </c>
      <c r="G514" s="122">
        <v>10.42</v>
      </c>
      <c r="H514" s="122">
        <v>12.86</v>
      </c>
      <c r="I514" s="122">
        <v>51.44</v>
      </c>
      <c r="J514" s="123">
        <v>1.9948138949351299E-5</v>
      </c>
    </row>
    <row r="515" spans="1:10" ht="25.5" x14ac:dyDescent="0.2">
      <c r="A515" s="159" t="s">
        <v>1626</v>
      </c>
      <c r="B515" s="120" t="s">
        <v>1627</v>
      </c>
      <c r="C515" s="159" t="s">
        <v>19</v>
      </c>
      <c r="D515" s="159" t="s">
        <v>1628</v>
      </c>
      <c r="E515" s="121" t="s">
        <v>136</v>
      </c>
      <c r="F515" s="120">
        <v>12</v>
      </c>
      <c r="G515" s="122">
        <v>37.75</v>
      </c>
      <c r="H515" s="122">
        <v>46.62</v>
      </c>
      <c r="I515" s="122">
        <v>559.44000000000005</v>
      </c>
      <c r="J515" s="123">
        <v>2.1694764490328715E-4</v>
      </c>
    </row>
    <row r="516" spans="1:10" ht="25.5" x14ac:dyDescent="0.2">
      <c r="A516" s="159" t="s">
        <v>1629</v>
      </c>
      <c r="B516" s="120" t="s">
        <v>1630</v>
      </c>
      <c r="C516" s="159" t="s">
        <v>19</v>
      </c>
      <c r="D516" s="159" t="s">
        <v>1631</v>
      </c>
      <c r="E516" s="121" t="s">
        <v>136</v>
      </c>
      <c r="F516" s="120">
        <v>3</v>
      </c>
      <c r="G516" s="122">
        <v>6.87</v>
      </c>
      <c r="H516" s="122">
        <v>8.48</v>
      </c>
      <c r="I516" s="122">
        <v>25.44</v>
      </c>
      <c r="J516" s="123">
        <v>9.8654870698191489E-6</v>
      </c>
    </row>
    <row r="517" spans="1:10" ht="25.5" x14ac:dyDescent="0.2">
      <c r="A517" s="159" t="s">
        <v>1632</v>
      </c>
      <c r="B517" s="120" t="s">
        <v>1633</v>
      </c>
      <c r="C517" s="159" t="s">
        <v>19</v>
      </c>
      <c r="D517" s="159" t="s">
        <v>1634</v>
      </c>
      <c r="E517" s="121" t="s">
        <v>136</v>
      </c>
      <c r="F517" s="120">
        <v>3</v>
      </c>
      <c r="G517" s="122">
        <v>2.72</v>
      </c>
      <c r="H517" s="122">
        <v>3.35</v>
      </c>
      <c r="I517" s="122">
        <v>10.050000000000001</v>
      </c>
      <c r="J517" s="123">
        <v>3.8973327457422351E-6</v>
      </c>
    </row>
    <row r="518" spans="1:10" ht="25.5" x14ac:dyDescent="0.2">
      <c r="A518" s="159" t="s">
        <v>1635</v>
      </c>
      <c r="B518" s="120" t="s">
        <v>1559</v>
      </c>
      <c r="C518" s="159" t="s">
        <v>16</v>
      </c>
      <c r="D518" s="159" t="s">
        <v>1560</v>
      </c>
      <c r="E518" s="121" t="s">
        <v>1561</v>
      </c>
      <c r="F518" s="120">
        <v>3</v>
      </c>
      <c r="G518" s="122">
        <v>161.13</v>
      </c>
      <c r="H518" s="122">
        <v>198.91</v>
      </c>
      <c r="I518" s="122">
        <v>596.73</v>
      </c>
      <c r="J518" s="123">
        <v>2.3140849446435461E-4</v>
      </c>
    </row>
    <row r="519" spans="1:10" ht="25.5" x14ac:dyDescent="0.2">
      <c r="A519" s="159" t="s">
        <v>1636</v>
      </c>
      <c r="B519" s="120" t="s">
        <v>1637</v>
      </c>
      <c r="C519" s="159" t="s">
        <v>16</v>
      </c>
      <c r="D519" s="159" t="s">
        <v>1638</v>
      </c>
      <c r="E519" s="121" t="s">
        <v>23</v>
      </c>
      <c r="F519" s="120">
        <v>0.2</v>
      </c>
      <c r="G519" s="122">
        <v>46.96</v>
      </c>
      <c r="H519" s="122">
        <v>57.97</v>
      </c>
      <c r="I519" s="122">
        <v>11.59</v>
      </c>
      <c r="J519" s="123">
        <v>4.4945359724529851E-6</v>
      </c>
    </row>
    <row r="520" spans="1:10" x14ac:dyDescent="0.2">
      <c r="A520" s="159" t="s">
        <v>1639</v>
      </c>
      <c r="B520" s="120" t="s">
        <v>1640</v>
      </c>
      <c r="C520" s="159" t="s">
        <v>16</v>
      </c>
      <c r="D520" s="159" t="s">
        <v>1641</v>
      </c>
      <c r="E520" s="121" t="s">
        <v>140</v>
      </c>
      <c r="F520" s="120">
        <v>4</v>
      </c>
      <c r="G520" s="122">
        <v>27.93</v>
      </c>
      <c r="H520" s="122">
        <v>34.47</v>
      </c>
      <c r="I520" s="122">
        <v>137.88</v>
      </c>
      <c r="J520" s="123">
        <v>5.3469078505765107E-5</v>
      </c>
    </row>
    <row r="521" spans="1:10" ht="25.5" x14ac:dyDescent="0.2">
      <c r="A521" s="159" t="s">
        <v>1642</v>
      </c>
      <c r="B521" s="120" t="s">
        <v>1643</v>
      </c>
      <c r="C521" s="159" t="s">
        <v>16</v>
      </c>
      <c r="D521" s="159" t="s">
        <v>1644</v>
      </c>
      <c r="E521" s="121" t="s">
        <v>136</v>
      </c>
      <c r="F521" s="120">
        <v>1</v>
      </c>
      <c r="G521" s="122">
        <v>41.01</v>
      </c>
      <c r="H521" s="122">
        <v>50.6</v>
      </c>
      <c r="I521" s="122">
        <v>50.6</v>
      </c>
      <c r="J521" s="123">
        <v>1.9622391734781799E-5</v>
      </c>
    </row>
    <row r="522" spans="1:10" ht="25.5" x14ac:dyDescent="0.2">
      <c r="A522" s="159" t="s">
        <v>1645</v>
      </c>
      <c r="B522" s="120" t="s">
        <v>1646</v>
      </c>
      <c r="C522" s="159" t="s">
        <v>16</v>
      </c>
      <c r="D522" s="159" t="s">
        <v>1647</v>
      </c>
      <c r="E522" s="121" t="s">
        <v>136</v>
      </c>
      <c r="F522" s="120">
        <v>1</v>
      </c>
      <c r="G522" s="122">
        <v>18.62</v>
      </c>
      <c r="H522" s="122">
        <v>22.99</v>
      </c>
      <c r="I522" s="122">
        <v>22.99</v>
      </c>
      <c r="J522" s="123">
        <v>8.9153910273247744E-6</v>
      </c>
    </row>
    <row r="523" spans="1:10" x14ac:dyDescent="0.2">
      <c r="A523" s="159" t="s">
        <v>1648</v>
      </c>
      <c r="B523" s="120" t="s">
        <v>1649</v>
      </c>
      <c r="C523" s="159" t="s">
        <v>16</v>
      </c>
      <c r="D523" s="159" t="s">
        <v>1650</v>
      </c>
      <c r="E523" s="121" t="s">
        <v>136</v>
      </c>
      <c r="F523" s="120">
        <v>1</v>
      </c>
      <c r="G523" s="122">
        <v>24.65</v>
      </c>
      <c r="H523" s="122">
        <v>30.44</v>
      </c>
      <c r="I523" s="122">
        <v>30.44</v>
      </c>
      <c r="J523" s="123">
        <v>1.1804458585113794E-5</v>
      </c>
    </row>
    <row r="524" spans="1:10" ht="38.25" x14ac:dyDescent="0.2">
      <c r="A524" s="159" t="s">
        <v>1651</v>
      </c>
      <c r="B524" s="120" t="s">
        <v>1591</v>
      </c>
      <c r="C524" s="159" t="s">
        <v>19</v>
      </c>
      <c r="D524" s="159" t="s">
        <v>1592</v>
      </c>
      <c r="E524" s="121" t="s">
        <v>23</v>
      </c>
      <c r="F524" s="120">
        <v>6</v>
      </c>
      <c r="G524" s="122">
        <v>19.36</v>
      </c>
      <c r="H524" s="122">
        <v>23.89</v>
      </c>
      <c r="I524" s="122">
        <v>143.34</v>
      </c>
      <c r="J524" s="123">
        <v>5.558643540046686E-5</v>
      </c>
    </row>
    <row r="525" spans="1:10" ht="25.5" x14ac:dyDescent="0.2">
      <c r="A525" s="159" t="s">
        <v>1652</v>
      </c>
      <c r="B525" s="120" t="s">
        <v>1653</v>
      </c>
      <c r="C525" s="159" t="s">
        <v>16</v>
      </c>
      <c r="D525" s="159" t="s">
        <v>1654</v>
      </c>
      <c r="E525" s="121" t="s">
        <v>136</v>
      </c>
      <c r="F525" s="120">
        <v>4</v>
      </c>
      <c r="G525" s="122">
        <v>16.66</v>
      </c>
      <c r="H525" s="122">
        <v>20.56</v>
      </c>
      <c r="I525" s="122">
        <v>82.24</v>
      </c>
      <c r="J525" s="123">
        <v>3.1892203483566306E-5</v>
      </c>
    </row>
    <row r="526" spans="1:10" ht="38.25" x14ac:dyDescent="0.2">
      <c r="A526" s="159" t="s">
        <v>1655</v>
      </c>
      <c r="B526" s="120" t="s">
        <v>1383</v>
      </c>
      <c r="C526" s="159" t="s">
        <v>19</v>
      </c>
      <c r="D526" s="159" t="s">
        <v>1384</v>
      </c>
      <c r="E526" s="121" t="s">
        <v>136</v>
      </c>
      <c r="F526" s="120">
        <v>2</v>
      </c>
      <c r="G526" s="122">
        <v>28.7</v>
      </c>
      <c r="H526" s="122">
        <v>35.409999999999997</v>
      </c>
      <c r="I526" s="122">
        <v>70.819999999999993</v>
      </c>
      <c r="J526" s="123">
        <v>2.7463592542633339E-5</v>
      </c>
    </row>
    <row r="527" spans="1:10" ht="38.25" x14ac:dyDescent="0.2">
      <c r="A527" s="159" t="s">
        <v>1656</v>
      </c>
      <c r="B527" s="120" t="s">
        <v>1386</v>
      </c>
      <c r="C527" s="159" t="s">
        <v>19</v>
      </c>
      <c r="D527" s="159" t="s">
        <v>1387</v>
      </c>
      <c r="E527" s="121" t="s">
        <v>136</v>
      </c>
      <c r="F527" s="120">
        <v>2</v>
      </c>
      <c r="G527" s="122">
        <v>18.86</v>
      </c>
      <c r="H527" s="122">
        <v>23.27</v>
      </c>
      <c r="I527" s="122">
        <v>46.54</v>
      </c>
      <c r="J527" s="123">
        <v>1.8047946864362546E-5</v>
      </c>
    </row>
    <row r="528" spans="1:10" ht="38.25" x14ac:dyDescent="0.2">
      <c r="A528" s="159" t="s">
        <v>1657</v>
      </c>
      <c r="B528" s="120" t="s">
        <v>1658</v>
      </c>
      <c r="C528" s="159" t="s">
        <v>19</v>
      </c>
      <c r="D528" s="159" t="s">
        <v>1659</v>
      </c>
      <c r="E528" s="121" t="s">
        <v>136</v>
      </c>
      <c r="F528" s="120">
        <v>1</v>
      </c>
      <c r="G528" s="122">
        <v>31.9</v>
      </c>
      <c r="H528" s="122">
        <v>39.36</v>
      </c>
      <c r="I528" s="122">
        <v>39.36</v>
      </c>
      <c r="J528" s="123">
        <v>1.5263583768399437E-5</v>
      </c>
    </row>
    <row r="529" spans="1:10" ht="25.5" x14ac:dyDescent="0.2">
      <c r="A529" s="159" t="s">
        <v>1660</v>
      </c>
      <c r="B529" s="120" t="s">
        <v>1661</v>
      </c>
      <c r="C529" s="159" t="s">
        <v>19</v>
      </c>
      <c r="D529" s="159" t="s">
        <v>1662</v>
      </c>
      <c r="E529" s="121" t="s">
        <v>23</v>
      </c>
      <c r="F529" s="120">
        <v>3</v>
      </c>
      <c r="G529" s="122">
        <v>28.05</v>
      </c>
      <c r="H529" s="122">
        <v>34.619999999999997</v>
      </c>
      <c r="I529" s="122">
        <v>103.86</v>
      </c>
      <c r="J529" s="123">
        <v>4.027631631570035E-5</v>
      </c>
    </row>
    <row r="530" spans="1:10" ht="25.5" x14ac:dyDescent="0.2">
      <c r="A530" s="159" t="s">
        <v>1663</v>
      </c>
      <c r="B530" s="120" t="s">
        <v>1594</v>
      </c>
      <c r="C530" s="159" t="s">
        <v>19</v>
      </c>
      <c r="D530" s="159" t="s">
        <v>1595</v>
      </c>
      <c r="E530" s="121" t="s">
        <v>23</v>
      </c>
      <c r="F530" s="120">
        <v>3</v>
      </c>
      <c r="G530" s="122">
        <v>16.510000000000002</v>
      </c>
      <c r="H530" s="122">
        <v>20.36</v>
      </c>
      <c r="I530" s="122">
        <v>61.08</v>
      </c>
      <c r="J530" s="123">
        <v>2.3686476030839374E-5</v>
      </c>
    </row>
    <row r="531" spans="1:10" ht="38.25" x14ac:dyDescent="0.2">
      <c r="A531" s="159" t="s">
        <v>1664</v>
      </c>
      <c r="B531" s="120" t="s">
        <v>1665</v>
      </c>
      <c r="C531" s="159" t="s">
        <v>19</v>
      </c>
      <c r="D531" s="159" t="s">
        <v>1666</v>
      </c>
      <c r="E531" s="121" t="s">
        <v>136</v>
      </c>
      <c r="F531" s="120">
        <v>1</v>
      </c>
      <c r="G531" s="122">
        <v>22.61</v>
      </c>
      <c r="H531" s="122">
        <v>27.89</v>
      </c>
      <c r="I531" s="122">
        <v>27.89</v>
      </c>
      <c r="J531" s="123">
        <v>1.0815583112313525E-5</v>
      </c>
    </row>
    <row r="532" spans="1:10" ht="38.25" x14ac:dyDescent="0.2">
      <c r="A532" s="159" t="s">
        <v>1667</v>
      </c>
      <c r="B532" s="120" t="s">
        <v>1668</v>
      </c>
      <c r="C532" s="159" t="s">
        <v>19</v>
      </c>
      <c r="D532" s="159" t="s">
        <v>1669</v>
      </c>
      <c r="E532" s="121" t="s">
        <v>136</v>
      </c>
      <c r="F532" s="120">
        <v>1</v>
      </c>
      <c r="G532" s="122">
        <v>36.090000000000003</v>
      </c>
      <c r="H532" s="122">
        <v>44.53</v>
      </c>
      <c r="I532" s="122">
        <v>44.53</v>
      </c>
      <c r="J532" s="123">
        <v>1.72684803152141E-5</v>
      </c>
    </row>
    <row r="533" spans="1:10" ht="25.5" x14ac:dyDescent="0.2">
      <c r="A533" s="159" t="s">
        <v>1670</v>
      </c>
      <c r="B533" s="120" t="s">
        <v>1671</v>
      </c>
      <c r="C533" s="159" t="s">
        <v>16</v>
      </c>
      <c r="D533" s="159" t="s">
        <v>1672</v>
      </c>
      <c r="E533" s="121" t="s">
        <v>136</v>
      </c>
      <c r="F533" s="120">
        <v>2</v>
      </c>
      <c r="G533" s="122">
        <v>237.46</v>
      </c>
      <c r="H533" s="122">
        <v>293.20999999999998</v>
      </c>
      <c r="I533" s="122">
        <v>586.41999999999996</v>
      </c>
      <c r="J533" s="123">
        <v>2.2741033519981703E-4</v>
      </c>
    </row>
    <row r="534" spans="1:10" ht="25.5" x14ac:dyDescent="0.2">
      <c r="A534" s="159" t="s">
        <v>1673</v>
      </c>
      <c r="B534" s="120" t="s">
        <v>1674</v>
      </c>
      <c r="C534" s="159" t="s">
        <v>16</v>
      </c>
      <c r="D534" s="159" t="s">
        <v>1675</v>
      </c>
      <c r="E534" s="121" t="s">
        <v>136</v>
      </c>
      <c r="F534" s="120">
        <v>1</v>
      </c>
      <c r="G534" s="122">
        <v>10.53</v>
      </c>
      <c r="H534" s="122">
        <v>12.99</v>
      </c>
      <c r="I534" s="122">
        <v>12.99</v>
      </c>
      <c r="J534" s="123">
        <v>5.0374479967354858E-6</v>
      </c>
    </row>
    <row r="535" spans="1:10" x14ac:dyDescent="0.2">
      <c r="A535" s="159" t="s">
        <v>1676</v>
      </c>
      <c r="B535" s="120" t="s">
        <v>1677</v>
      </c>
      <c r="C535" s="159" t="s">
        <v>16</v>
      </c>
      <c r="D535" s="159" t="s">
        <v>1678</v>
      </c>
      <c r="E535" s="121" t="s">
        <v>136</v>
      </c>
      <c r="F535" s="120">
        <v>1</v>
      </c>
      <c r="G535" s="122">
        <v>385.02</v>
      </c>
      <c r="H535" s="122">
        <v>475.38</v>
      </c>
      <c r="I535" s="122">
        <v>475.38</v>
      </c>
      <c r="J535" s="123">
        <v>1.8434965578815359E-4</v>
      </c>
    </row>
    <row r="536" spans="1:10" x14ac:dyDescent="0.2">
      <c r="A536" s="3" t="s">
        <v>385</v>
      </c>
      <c r="B536" s="3"/>
      <c r="C536" s="3"/>
      <c r="D536" s="3" t="s">
        <v>386</v>
      </c>
      <c r="E536" s="3"/>
      <c r="F536" s="2"/>
      <c r="G536" s="3"/>
      <c r="H536" s="3"/>
      <c r="I536" s="105">
        <v>3040.06</v>
      </c>
      <c r="J536" s="106">
        <v>1.1789179489573272E-3</v>
      </c>
    </row>
    <row r="537" spans="1:10" ht="25.5" x14ac:dyDescent="0.2">
      <c r="A537" s="159" t="s">
        <v>1679</v>
      </c>
      <c r="B537" s="120" t="s">
        <v>1680</v>
      </c>
      <c r="C537" s="159" t="s">
        <v>16</v>
      </c>
      <c r="D537" s="159" t="s">
        <v>1681</v>
      </c>
      <c r="E537" s="121" t="s">
        <v>136</v>
      </c>
      <c r="F537" s="120">
        <v>18</v>
      </c>
      <c r="G537" s="122">
        <v>29.57</v>
      </c>
      <c r="H537" s="122">
        <v>36.5</v>
      </c>
      <c r="I537" s="122">
        <v>657</v>
      </c>
      <c r="J537" s="123">
        <v>2.5478085710971623E-4</v>
      </c>
    </row>
    <row r="538" spans="1:10" ht="25.5" x14ac:dyDescent="0.2">
      <c r="A538" s="159" t="s">
        <v>1682</v>
      </c>
      <c r="B538" s="120" t="s">
        <v>1683</v>
      </c>
      <c r="C538" s="159" t="s">
        <v>16</v>
      </c>
      <c r="D538" s="159" t="s">
        <v>1684</v>
      </c>
      <c r="E538" s="121" t="s">
        <v>136</v>
      </c>
      <c r="F538" s="120">
        <v>2</v>
      </c>
      <c r="G538" s="122">
        <v>26.44</v>
      </c>
      <c r="H538" s="122">
        <v>32.64</v>
      </c>
      <c r="I538" s="122">
        <v>65.28</v>
      </c>
      <c r="J538" s="123">
        <v>2.5315212103686872E-5</v>
      </c>
    </row>
    <row r="539" spans="1:10" ht="25.5" x14ac:dyDescent="0.2">
      <c r="A539" s="159" t="s">
        <v>1685</v>
      </c>
      <c r="B539" s="120" t="s">
        <v>1686</v>
      </c>
      <c r="C539" s="159" t="s">
        <v>16</v>
      </c>
      <c r="D539" s="159" t="s">
        <v>1687</v>
      </c>
      <c r="E539" s="121" t="s">
        <v>136</v>
      </c>
      <c r="F539" s="120">
        <v>5</v>
      </c>
      <c r="G539" s="122">
        <v>26.44</v>
      </c>
      <c r="H539" s="122">
        <v>32.64</v>
      </c>
      <c r="I539" s="122">
        <v>163.19999999999999</v>
      </c>
      <c r="J539" s="123">
        <v>6.3288030259217191E-5</v>
      </c>
    </row>
    <row r="540" spans="1:10" ht="38.25" x14ac:dyDescent="0.2">
      <c r="A540" s="159" t="s">
        <v>1688</v>
      </c>
      <c r="B540" s="120" t="s">
        <v>1689</v>
      </c>
      <c r="C540" s="159" t="s">
        <v>16</v>
      </c>
      <c r="D540" s="159" t="s">
        <v>1690</v>
      </c>
      <c r="E540" s="121" t="s">
        <v>136</v>
      </c>
      <c r="F540" s="120">
        <v>3</v>
      </c>
      <c r="G540" s="122">
        <v>322.04000000000002</v>
      </c>
      <c r="H540" s="122">
        <v>397.66</v>
      </c>
      <c r="I540" s="122">
        <v>1192.98</v>
      </c>
      <c r="J540" s="123">
        <v>4.6263084766324093E-4</v>
      </c>
    </row>
    <row r="541" spans="1:10" ht="25.5" x14ac:dyDescent="0.2">
      <c r="A541" s="159" t="s">
        <v>1691</v>
      </c>
      <c r="B541" s="120" t="s">
        <v>1692</v>
      </c>
      <c r="C541" s="159" t="s">
        <v>19</v>
      </c>
      <c r="D541" s="159" t="s">
        <v>1693</v>
      </c>
      <c r="E541" s="121" t="s">
        <v>136</v>
      </c>
      <c r="F541" s="120">
        <v>24</v>
      </c>
      <c r="G541" s="122">
        <v>20.8</v>
      </c>
      <c r="H541" s="122">
        <v>25.67</v>
      </c>
      <c r="I541" s="122">
        <v>616.08000000000004</v>
      </c>
      <c r="J541" s="123">
        <v>2.3891231422854488E-4</v>
      </c>
    </row>
    <row r="542" spans="1:10" ht="25.5" x14ac:dyDescent="0.2">
      <c r="A542" s="159" t="s">
        <v>1694</v>
      </c>
      <c r="B542" s="120" t="s">
        <v>1695</v>
      </c>
      <c r="C542" s="159" t="s">
        <v>16</v>
      </c>
      <c r="D542" s="159" t="s">
        <v>1696</v>
      </c>
      <c r="E542" s="121" t="s">
        <v>136</v>
      </c>
      <c r="F542" s="120">
        <v>2</v>
      </c>
      <c r="G542" s="122">
        <v>139.94999999999999</v>
      </c>
      <c r="H542" s="122">
        <v>172.76</v>
      </c>
      <c r="I542" s="122">
        <v>345.52</v>
      </c>
      <c r="J542" s="123">
        <v>1.3399068759292109E-4</v>
      </c>
    </row>
    <row r="543" spans="1:10" x14ac:dyDescent="0.2">
      <c r="A543" s="3" t="s">
        <v>387</v>
      </c>
      <c r="B543" s="3"/>
      <c r="C543" s="3"/>
      <c r="D543" s="3" t="s">
        <v>388</v>
      </c>
      <c r="E543" s="3"/>
      <c r="F543" s="2"/>
      <c r="G543" s="3"/>
      <c r="H543" s="3"/>
      <c r="I543" s="105">
        <v>42274.5</v>
      </c>
      <c r="J543" s="106">
        <v>1.6393810264664688E-2</v>
      </c>
    </row>
    <row r="544" spans="1:10" x14ac:dyDescent="0.2">
      <c r="A544" s="3" t="s">
        <v>1697</v>
      </c>
      <c r="B544" s="3"/>
      <c r="C544" s="3"/>
      <c r="D544" s="3" t="s">
        <v>1698</v>
      </c>
      <c r="E544" s="3"/>
      <c r="F544" s="2"/>
      <c r="G544" s="3"/>
      <c r="H544" s="3"/>
      <c r="I544" s="105">
        <v>234</v>
      </c>
      <c r="J544" s="106">
        <v>9.074386691578934E-5</v>
      </c>
    </row>
    <row r="545" spans="1:10" ht="25.5" x14ac:dyDescent="0.2">
      <c r="A545" s="159" t="s">
        <v>1699</v>
      </c>
      <c r="B545" s="120" t="s">
        <v>1700</v>
      </c>
      <c r="C545" s="159" t="s">
        <v>19</v>
      </c>
      <c r="D545" s="159" t="s">
        <v>1701</v>
      </c>
      <c r="E545" s="121" t="s">
        <v>136</v>
      </c>
      <c r="F545" s="120">
        <v>18</v>
      </c>
      <c r="G545" s="122">
        <v>10.54</v>
      </c>
      <c r="H545" s="122">
        <v>13</v>
      </c>
      <c r="I545" s="122">
        <v>234</v>
      </c>
      <c r="J545" s="123">
        <v>9.074386691578934E-5</v>
      </c>
    </row>
    <row r="546" spans="1:10" x14ac:dyDescent="0.2">
      <c r="A546" s="3" t="s">
        <v>1702</v>
      </c>
      <c r="B546" s="3"/>
      <c r="C546" s="3"/>
      <c r="D546" s="3" t="s">
        <v>1703</v>
      </c>
      <c r="E546" s="3"/>
      <c r="F546" s="2"/>
      <c r="G546" s="3"/>
      <c r="H546" s="3"/>
      <c r="I546" s="105">
        <v>31.64</v>
      </c>
      <c r="J546" s="106">
        <v>1.2269811748784509E-5</v>
      </c>
    </row>
    <row r="547" spans="1:10" x14ac:dyDescent="0.2">
      <c r="A547" s="159" t="s">
        <v>1704</v>
      </c>
      <c r="B547" s="120" t="s">
        <v>1389</v>
      </c>
      <c r="C547" s="159" t="s">
        <v>16</v>
      </c>
      <c r="D547" s="159" t="s">
        <v>1390</v>
      </c>
      <c r="E547" s="121" t="s">
        <v>136</v>
      </c>
      <c r="F547" s="120">
        <v>4</v>
      </c>
      <c r="G547" s="122">
        <v>0.22</v>
      </c>
      <c r="H547" s="122">
        <v>0.27</v>
      </c>
      <c r="I547" s="122">
        <v>1.08</v>
      </c>
      <c r="J547" s="123">
        <v>4.1881784730364311E-7</v>
      </c>
    </row>
    <row r="548" spans="1:10" x14ac:dyDescent="0.2">
      <c r="A548" s="159" t="s">
        <v>1705</v>
      </c>
      <c r="B548" s="120" t="s">
        <v>1706</v>
      </c>
      <c r="C548" s="159" t="s">
        <v>19</v>
      </c>
      <c r="D548" s="159" t="s">
        <v>1707</v>
      </c>
      <c r="E548" s="121" t="s">
        <v>136</v>
      </c>
      <c r="F548" s="120">
        <v>2</v>
      </c>
      <c r="G548" s="122">
        <v>0.06</v>
      </c>
      <c r="H548" s="122">
        <v>7.0000000000000007E-2</v>
      </c>
      <c r="I548" s="122">
        <v>0.14000000000000001</v>
      </c>
      <c r="J548" s="123">
        <v>5.4291202428250036E-8</v>
      </c>
    </row>
    <row r="549" spans="1:10" x14ac:dyDescent="0.2">
      <c r="A549" s="159" t="s">
        <v>1708</v>
      </c>
      <c r="B549" s="120" t="s">
        <v>1396</v>
      </c>
      <c r="C549" s="159" t="s">
        <v>19</v>
      </c>
      <c r="D549" s="159" t="s">
        <v>1397</v>
      </c>
      <c r="E549" s="121" t="s">
        <v>136</v>
      </c>
      <c r="F549" s="120">
        <v>68</v>
      </c>
      <c r="G549" s="122">
        <v>0.1</v>
      </c>
      <c r="H549" s="122">
        <v>0.12</v>
      </c>
      <c r="I549" s="122">
        <v>8.16</v>
      </c>
      <c r="J549" s="123">
        <v>3.1644015129608591E-6</v>
      </c>
    </row>
    <row r="550" spans="1:10" ht="25.5" x14ac:dyDescent="0.2">
      <c r="A550" s="159" t="s">
        <v>1709</v>
      </c>
      <c r="B550" s="120" t="s">
        <v>1710</v>
      </c>
      <c r="C550" s="159" t="s">
        <v>19</v>
      </c>
      <c r="D550" s="159" t="s">
        <v>1711</v>
      </c>
      <c r="E550" s="121" t="s">
        <v>136</v>
      </c>
      <c r="F550" s="120">
        <v>64</v>
      </c>
      <c r="G550" s="122">
        <v>0.25</v>
      </c>
      <c r="H550" s="122">
        <v>0.3</v>
      </c>
      <c r="I550" s="122">
        <v>19.2</v>
      </c>
      <c r="J550" s="123">
        <v>7.4456506187314332E-6</v>
      </c>
    </row>
    <row r="551" spans="1:10" x14ac:dyDescent="0.2">
      <c r="A551" s="159" t="s">
        <v>1712</v>
      </c>
      <c r="B551" s="120" t="s">
        <v>1713</v>
      </c>
      <c r="C551" s="159" t="s">
        <v>16</v>
      </c>
      <c r="D551" s="159" t="s">
        <v>1714</v>
      </c>
      <c r="E551" s="121" t="s">
        <v>136</v>
      </c>
      <c r="F551" s="120">
        <v>2</v>
      </c>
      <c r="G551" s="122">
        <v>0.55000000000000004</v>
      </c>
      <c r="H551" s="122">
        <v>0.67</v>
      </c>
      <c r="I551" s="122">
        <v>1.34</v>
      </c>
      <c r="J551" s="123">
        <v>5.1964436609896465E-7</v>
      </c>
    </row>
    <row r="552" spans="1:10" ht="25.5" x14ac:dyDescent="0.2">
      <c r="A552" s="159" t="s">
        <v>1715</v>
      </c>
      <c r="B552" s="120" t="s">
        <v>1402</v>
      </c>
      <c r="C552" s="159" t="s">
        <v>19</v>
      </c>
      <c r="D552" s="159" t="s">
        <v>1403</v>
      </c>
      <c r="E552" s="121" t="s">
        <v>136</v>
      </c>
      <c r="F552" s="120">
        <v>4</v>
      </c>
      <c r="G552" s="122">
        <v>0.35</v>
      </c>
      <c r="H552" s="122">
        <v>0.43</v>
      </c>
      <c r="I552" s="122">
        <v>1.72</v>
      </c>
      <c r="J552" s="123">
        <v>6.670062012613576E-7</v>
      </c>
    </row>
    <row r="553" spans="1:10" x14ac:dyDescent="0.2">
      <c r="A553" s="3" t="s">
        <v>1716</v>
      </c>
      <c r="B553" s="3"/>
      <c r="C553" s="3"/>
      <c r="D553" s="3" t="s">
        <v>1717</v>
      </c>
      <c r="E553" s="3"/>
      <c r="F553" s="2"/>
      <c r="G553" s="3"/>
      <c r="H553" s="3"/>
      <c r="I553" s="105">
        <v>1254.0899999999999</v>
      </c>
      <c r="J553" s="106">
        <v>4.8632895752317204E-4</v>
      </c>
    </row>
    <row r="554" spans="1:10" ht="25.5" x14ac:dyDescent="0.2">
      <c r="A554" s="159" t="s">
        <v>1718</v>
      </c>
      <c r="B554" s="120" t="s">
        <v>1719</v>
      </c>
      <c r="C554" s="159" t="s">
        <v>19</v>
      </c>
      <c r="D554" s="159" t="s">
        <v>1720</v>
      </c>
      <c r="E554" s="121" t="s">
        <v>23</v>
      </c>
      <c r="F554" s="120">
        <v>62.2</v>
      </c>
      <c r="G554" s="122">
        <v>15.12</v>
      </c>
      <c r="H554" s="122">
        <v>18.66</v>
      </c>
      <c r="I554" s="122">
        <v>1160.6500000000001</v>
      </c>
      <c r="J554" s="123">
        <v>4.5009345784534577E-4</v>
      </c>
    </row>
    <row r="555" spans="1:10" ht="25.5" x14ac:dyDescent="0.2">
      <c r="A555" s="159" t="s">
        <v>1721</v>
      </c>
      <c r="B555" s="120" t="s">
        <v>1722</v>
      </c>
      <c r="C555" s="159" t="s">
        <v>19</v>
      </c>
      <c r="D555" s="159" t="s">
        <v>1723</v>
      </c>
      <c r="E555" s="121" t="s">
        <v>136</v>
      </c>
      <c r="F555" s="120">
        <v>64</v>
      </c>
      <c r="G555" s="122">
        <v>1.19</v>
      </c>
      <c r="H555" s="122">
        <v>1.46</v>
      </c>
      <c r="I555" s="122">
        <v>93.44</v>
      </c>
      <c r="J555" s="123">
        <v>3.6235499677826311E-5</v>
      </c>
    </row>
    <row r="556" spans="1:10" x14ac:dyDescent="0.2">
      <c r="A556" s="3" t="s">
        <v>1724</v>
      </c>
      <c r="B556" s="3"/>
      <c r="C556" s="3"/>
      <c r="D556" s="3" t="s">
        <v>1703</v>
      </c>
      <c r="E556" s="3"/>
      <c r="F556" s="2"/>
      <c r="G556" s="3"/>
      <c r="H556" s="3"/>
      <c r="I556" s="105">
        <v>0.42</v>
      </c>
      <c r="J556" s="106">
        <v>1.6287360728475012E-7</v>
      </c>
    </row>
    <row r="557" spans="1:10" x14ac:dyDescent="0.2">
      <c r="A557" s="159" t="s">
        <v>1725</v>
      </c>
      <c r="B557" s="120" t="s">
        <v>1396</v>
      </c>
      <c r="C557" s="159" t="s">
        <v>19</v>
      </c>
      <c r="D557" s="159" t="s">
        <v>1397</v>
      </c>
      <c r="E557" s="121" t="s">
        <v>136</v>
      </c>
      <c r="F557" s="120">
        <v>1</v>
      </c>
      <c r="G557" s="122">
        <v>0.1</v>
      </c>
      <c r="H557" s="122">
        <v>0.12</v>
      </c>
      <c r="I557" s="122">
        <v>0.12</v>
      </c>
      <c r="J557" s="123">
        <v>4.6535316367071463E-8</v>
      </c>
    </row>
    <row r="558" spans="1:10" ht="25.5" x14ac:dyDescent="0.2">
      <c r="A558" s="159" t="s">
        <v>1726</v>
      </c>
      <c r="B558" s="120" t="s">
        <v>1710</v>
      </c>
      <c r="C558" s="159" t="s">
        <v>19</v>
      </c>
      <c r="D558" s="159" t="s">
        <v>1711</v>
      </c>
      <c r="E558" s="121" t="s">
        <v>136</v>
      </c>
      <c r="F558" s="120">
        <v>1</v>
      </c>
      <c r="G558" s="122">
        <v>0.25</v>
      </c>
      <c r="H558" s="122">
        <v>0.3</v>
      </c>
      <c r="I558" s="122">
        <v>0.3</v>
      </c>
      <c r="J558" s="123">
        <v>1.1633829091767864E-7</v>
      </c>
    </row>
    <row r="559" spans="1:10" x14ac:dyDescent="0.2">
      <c r="A559" s="3" t="s">
        <v>1727</v>
      </c>
      <c r="B559" s="3"/>
      <c r="C559" s="3"/>
      <c r="D559" s="3" t="s">
        <v>1728</v>
      </c>
      <c r="E559" s="3"/>
      <c r="F559" s="2"/>
      <c r="G559" s="3"/>
      <c r="H559" s="3"/>
      <c r="I559" s="105">
        <v>717.09</v>
      </c>
      <c r="J559" s="106">
        <v>2.7808341678052729E-4</v>
      </c>
    </row>
    <row r="560" spans="1:10" ht="25.5" x14ac:dyDescent="0.2">
      <c r="A560" s="159" t="s">
        <v>1729</v>
      </c>
      <c r="B560" s="120" t="s">
        <v>1452</v>
      </c>
      <c r="C560" s="159" t="s">
        <v>19</v>
      </c>
      <c r="D560" s="159" t="s">
        <v>1730</v>
      </c>
      <c r="E560" s="121" t="s">
        <v>23</v>
      </c>
      <c r="F560" s="120">
        <v>6</v>
      </c>
      <c r="G560" s="122">
        <v>17.61</v>
      </c>
      <c r="H560" s="122">
        <v>21.73</v>
      </c>
      <c r="I560" s="122">
        <v>130.38</v>
      </c>
      <c r="J560" s="123">
        <v>5.0560621232823142E-5</v>
      </c>
    </row>
    <row r="561" spans="1:10" ht="25.5" x14ac:dyDescent="0.2">
      <c r="A561" s="159" t="s">
        <v>1731</v>
      </c>
      <c r="B561" s="120" t="s">
        <v>1452</v>
      </c>
      <c r="C561" s="159" t="s">
        <v>19</v>
      </c>
      <c r="D561" s="159" t="s">
        <v>1732</v>
      </c>
      <c r="E561" s="121" t="s">
        <v>23</v>
      </c>
      <c r="F561" s="120">
        <v>6</v>
      </c>
      <c r="G561" s="122">
        <v>17.61</v>
      </c>
      <c r="H561" s="122">
        <v>21.73</v>
      </c>
      <c r="I561" s="122">
        <v>130.38</v>
      </c>
      <c r="J561" s="123">
        <v>5.0560621232823142E-5</v>
      </c>
    </row>
    <row r="562" spans="1:10" ht="25.5" x14ac:dyDescent="0.2">
      <c r="A562" s="159" t="s">
        <v>1733</v>
      </c>
      <c r="B562" s="120" t="s">
        <v>1452</v>
      </c>
      <c r="C562" s="159" t="s">
        <v>19</v>
      </c>
      <c r="D562" s="159" t="s">
        <v>1734</v>
      </c>
      <c r="E562" s="121" t="s">
        <v>23</v>
      </c>
      <c r="F562" s="120">
        <v>7</v>
      </c>
      <c r="G562" s="122">
        <v>17.61</v>
      </c>
      <c r="H562" s="122">
        <v>21.73</v>
      </c>
      <c r="I562" s="122">
        <v>152.11000000000001</v>
      </c>
      <c r="J562" s="123">
        <v>5.8987391438293667E-5</v>
      </c>
    </row>
    <row r="563" spans="1:10" ht="25.5" x14ac:dyDescent="0.2">
      <c r="A563" s="159" t="s">
        <v>1735</v>
      </c>
      <c r="B563" s="120" t="s">
        <v>1452</v>
      </c>
      <c r="C563" s="159" t="s">
        <v>19</v>
      </c>
      <c r="D563" s="159" t="s">
        <v>1736</v>
      </c>
      <c r="E563" s="121" t="s">
        <v>23</v>
      </c>
      <c r="F563" s="120">
        <v>7</v>
      </c>
      <c r="G563" s="122">
        <v>17.61</v>
      </c>
      <c r="H563" s="122">
        <v>21.73</v>
      </c>
      <c r="I563" s="122">
        <v>152.11000000000001</v>
      </c>
      <c r="J563" s="123">
        <v>5.8987391438293667E-5</v>
      </c>
    </row>
    <row r="564" spans="1:10" ht="25.5" x14ac:dyDescent="0.2">
      <c r="A564" s="159" t="s">
        <v>1737</v>
      </c>
      <c r="B564" s="120" t="s">
        <v>1452</v>
      </c>
      <c r="C564" s="159" t="s">
        <v>19</v>
      </c>
      <c r="D564" s="159" t="s">
        <v>1457</v>
      </c>
      <c r="E564" s="121" t="s">
        <v>23</v>
      </c>
      <c r="F564" s="120">
        <v>7</v>
      </c>
      <c r="G564" s="122">
        <v>17.61</v>
      </c>
      <c r="H564" s="122">
        <v>21.73</v>
      </c>
      <c r="I564" s="122">
        <v>152.11000000000001</v>
      </c>
      <c r="J564" s="123">
        <v>5.8987391438293667E-5</v>
      </c>
    </row>
    <row r="565" spans="1:10" x14ac:dyDescent="0.2">
      <c r="A565" s="3" t="s">
        <v>1738</v>
      </c>
      <c r="B565" s="3"/>
      <c r="C565" s="3"/>
      <c r="D565" s="3" t="s">
        <v>1739</v>
      </c>
      <c r="E565" s="3"/>
      <c r="F565" s="2"/>
      <c r="G565" s="3"/>
      <c r="H565" s="3"/>
      <c r="I565" s="105">
        <v>39976.300000000003</v>
      </c>
      <c r="J565" s="106">
        <v>1.5502581397374657E-2</v>
      </c>
    </row>
    <row r="566" spans="1:10" ht="38.25" x14ac:dyDescent="0.2">
      <c r="A566" s="159" t="s">
        <v>1740</v>
      </c>
      <c r="B566" s="120" t="s">
        <v>1741</v>
      </c>
      <c r="C566" s="159" t="s">
        <v>16</v>
      </c>
      <c r="D566" s="159" t="s">
        <v>1742</v>
      </c>
      <c r="E566" s="121" t="s">
        <v>136</v>
      </c>
      <c r="F566" s="120">
        <v>1</v>
      </c>
      <c r="G566" s="122">
        <v>34762</v>
      </c>
      <c r="H566" s="122">
        <v>39976.300000000003</v>
      </c>
      <c r="I566" s="122">
        <v>39976.300000000003</v>
      </c>
      <c r="J566" s="123">
        <v>1.5502581397374657E-2</v>
      </c>
    </row>
    <row r="567" spans="1:10" x14ac:dyDescent="0.2">
      <c r="A567" s="3" t="s">
        <v>1743</v>
      </c>
      <c r="B567" s="3"/>
      <c r="C567" s="3"/>
      <c r="D567" s="3" t="s">
        <v>1744</v>
      </c>
      <c r="E567" s="3"/>
      <c r="F567" s="2"/>
      <c r="G567" s="3"/>
      <c r="H567" s="3"/>
      <c r="I567" s="105">
        <v>60.96</v>
      </c>
      <c r="J567" s="106">
        <v>2.3639940714472301E-5</v>
      </c>
    </row>
    <row r="568" spans="1:10" ht="38.25" x14ac:dyDescent="0.2">
      <c r="A568" s="159" t="s">
        <v>1745</v>
      </c>
      <c r="B568" s="120" t="s">
        <v>1585</v>
      </c>
      <c r="C568" s="159" t="s">
        <v>19</v>
      </c>
      <c r="D568" s="159" t="s">
        <v>1586</v>
      </c>
      <c r="E568" s="121" t="s">
        <v>23</v>
      </c>
      <c r="F568" s="120">
        <v>6</v>
      </c>
      <c r="G568" s="122">
        <v>8.24</v>
      </c>
      <c r="H568" s="122">
        <v>10.16</v>
      </c>
      <c r="I568" s="122">
        <v>60.96</v>
      </c>
      <c r="J568" s="123">
        <v>2.3639940714472301E-5</v>
      </c>
    </row>
    <row r="569" spans="1:10" x14ac:dyDescent="0.2">
      <c r="A569" s="3" t="s">
        <v>389</v>
      </c>
      <c r="B569" s="3"/>
      <c r="C569" s="3"/>
      <c r="D569" s="3" t="s">
        <v>390</v>
      </c>
      <c r="E569" s="3"/>
      <c r="F569" s="2"/>
      <c r="G569" s="3"/>
      <c r="H569" s="3"/>
      <c r="I569" s="105">
        <v>62584.11</v>
      </c>
      <c r="J569" s="106">
        <v>2.426976132001334E-2</v>
      </c>
    </row>
    <row r="570" spans="1:10" x14ac:dyDescent="0.2">
      <c r="A570" s="3" t="s">
        <v>1746</v>
      </c>
      <c r="B570" s="3"/>
      <c r="C570" s="3"/>
      <c r="D570" s="3" t="s">
        <v>1747</v>
      </c>
      <c r="E570" s="3"/>
      <c r="F570" s="2"/>
      <c r="G570" s="3"/>
      <c r="H570" s="3"/>
      <c r="I570" s="105">
        <v>28465.57</v>
      </c>
      <c r="J570" s="106">
        <v>1.1038785879325153E-2</v>
      </c>
    </row>
    <row r="571" spans="1:10" ht="25.5" x14ac:dyDescent="0.2">
      <c r="A571" s="159" t="s">
        <v>1748</v>
      </c>
      <c r="B571" s="120" t="s">
        <v>1749</v>
      </c>
      <c r="C571" s="159" t="s">
        <v>19</v>
      </c>
      <c r="D571" s="159" t="s">
        <v>1750</v>
      </c>
      <c r="E571" s="121" t="s">
        <v>20</v>
      </c>
      <c r="F571" s="120">
        <v>656.05</v>
      </c>
      <c r="G571" s="122">
        <v>13.28</v>
      </c>
      <c r="H571" s="122">
        <v>16.38</v>
      </c>
      <c r="I571" s="122">
        <v>10746.09</v>
      </c>
      <c r="J571" s="123">
        <v>4.1672724821585246E-3</v>
      </c>
    </row>
    <row r="572" spans="1:10" ht="25.5" x14ac:dyDescent="0.2">
      <c r="A572" s="159" t="s">
        <v>1751</v>
      </c>
      <c r="B572" s="120" t="s">
        <v>1752</v>
      </c>
      <c r="C572" s="159" t="s">
        <v>19</v>
      </c>
      <c r="D572" s="159" t="s">
        <v>1753</v>
      </c>
      <c r="E572" s="121" t="s">
        <v>20</v>
      </c>
      <c r="F572" s="120">
        <v>656.05</v>
      </c>
      <c r="G572" s="122">
        <v>4.01</v>
      </c>
      <c r="H572" s="122">
        <v>4.9400000000000004</v>
      </c>
      <c r="I572" s="122">
        <v>3240.88</v>
      </c>
      <c r="J572" s="123">
        <v>1.2567948008976213E-3</v>
      </c>
    </row>
    <row r="573" spans="1:10" ht="25.5" x14ac:dyDescent="0.2">
      <c r="A573" s="159" t="s">
        <v>1754</v>
      </c>
      <c r="B573" s="120" t="s">
        <v>1755</v>
      </c>
      <c r="C573" s="159" t="s">
        <v>19</v>
      </c>
      <c r="D573" s="159" t="s">
        <v>1756</v>
      </c>
      <c r="E573" s="121" t="s">
        <v>20</v>
      </c>
      <c r="F573" s="120">
        <v>656.05</v>
      </c>
      <c r="G573" s="122">
        <v>13.01</v>
      </c>
      <c r="H573" s="122">
        <v>16.059999999999999</v>
      </c>
      <c r="I573" s="122">
        <v>10536.16</v>
      </c>
      <c r="J573" s="123">
        <v>4.0858628241173638E-3</v>
      </c>
    </row>
    <row r="574" spans="1:10" ht="25.5" x14ac:dyDescent="0.2">
      <c r="A574" s="159" t="s">
        <v>1757</v>
      </c>
      <c r="B574" s="120" t="s">
        <v>1758</v>
      </c>
      <c r="C574" s="159" t="s">
        <v>19</v>
      </c>
      <c r="D574" s="159" t="s">
        <v>1759</v>
      </c>
      <c r="E574" s="121" t="s">
        <v>20</v>
      </c>
      <c r="F574" s="120">
        <v>32.81</v>
      </c>
      <c r="G574" s="122">
        <v>34.26</v>
      </c>
      <c r="H574" s="122">
        <v>42.27</v>
      </c>
      <c r="I574" s="122">
        <v>1386.87</v>
      </c>
      <c r="J574" s="123">
        <v>5.3782028508333665E-4</v>
      </c>
    </row>
    <row r="575" spans="1:10" ht="25.5" x14ac:dyDescent="0.2">
      <c r="A575" s="159" t="s">
        <v>1760</v>
      </c>
      <c r="B575" s="120" t="s">
        <v>330</v>
      </c>
      <c r="C575" s="159" t="s">
        <v>16</v>
      </c>
      <c r="D575" s="159" t="s">
        <v>331</v>
      </c>
      <c r="E575" s="121" t="s">
        <v>20</v>
      </c>
      <c r="F575" s="120">
        <v>32.81</v>
      </c>
      <c r="G575" s="122">
        <v>63.08</v>
      </c>
      <c r="H575" s="122">
        <v>77.89</v>
      </c>
      <c r="I575" s="122">
        <v>2555.5700000000002</v>
      </c>
      <c r="J575" s="123">
        <v>9.9103548706830683E-4</v>
      </c>
    </row>
    <row r="576" spans="1:10" x14ac:dyDescent="0.2">
      <c r="A576" s="3" t="s">
        <v>1761</v>
      </c>
      <c r="B576" s="3"/>
      <c r="C576" s="3"/>
      <c r="D576" s="3" t="s">
        <v>1762</v>
      </c>
      <c r="E576" s="3"/>
      <c r="F576" s="2"/>
      <c r="G576" s="3"/>
      <c r="H576" s="3"/>
      <c r="I576" s="105">
        <v>20621.310000000001</v>
      </c>
      <c r="J576" s="106">
        <v>7.9968265396121192E-3</v>
      </c>
    </row>
    <row r="577" spans="1:10" ht="25.5" x14ac:dyDescent="0.2">
      <c r="A577" s="159" t="s">
        <v>1763</v>
      </c>
      <c r="B577" s="120" t="s">
        <v>1752</v>
      </c>
      <c r="C577" s="159" t="s">
        <v>19</v>
      </c>
      <c r="D577" s="159" t="s">
        <v>1753</v>
      </c>
      <c r="E577" s="121" t="s">
        <v>20</v>
      </c>
      <c r="F577" s="120">
        <v>515.92999999999995</v>
      </c>
      <c r="G577" s="122">
        <v>4.01</v>
      </c>
      <c r="H577" s="122">
        <v>4.9400000000000004</v>
      </c>
      <c r="I577" s="122">
        <v>2548.69</v>
      </c>
      <c r="J577" s="123">
        <v>9.8836746226326128E-4</v>
      </c>
    </row>
    <row r="578" spans="1:10" ht="25.5" x14ac:dyDescent="0.2">
      <c r="A578" s="159" t="s">
        <v>1764</v>
      </c>
      <c r="B578" s="120" t="s">
        <v>1755</v>
      </c>
      <c r="C578" s="159" t="s">
        <v>19</v>
      </c>
      <c r="D578" s="159" t="s">
        <v>1756</v>
      </c>
      <c r="E578" s="121" t="s">
        <v>20</v>
      </c>
      <c r="F578" s="120">
        <v>515.92999999999995</v>
      </c>
      <c r="G578" s="122">
        <v>13.01</v>
      </c>
      <c r="H578" s="122">
        <v>16.059999999999999</v>
      </c>
      <c r="I578" s="122">
        <v>8285.83</v>
      </c>
      <c r="J578" s="123">
        <v>3.2131976701147641E-3</v>
      </c>
    </row>
    <row r="579" spans="1:10" ht="38.25" x14ac:dyDescent="0.2">
      <c r="A579" s="159" t="s">
        <v>1765</v>
      </c>
      <c r="B579" s="120" t="s">
        <v>1766</v>
      </c>
      <c r="C579" s="159" t="s">
        <v>19</v>
      </c>
      <c r="D579" s="159" t="s">
        <v>1767</v>
      </c>
      <c r="E579" s="121" t="s">
        <v>20</v>
      </c>
      <c r="F579" s="120">
        <v>273.68</v>
      </c>
      <c r="G579" s="122">
        <v>28.98</v>
      </c>
      <c r="H579" s="122">
        <v>35.76</v>
      </c>
      <c r="I579" s="122">
        <v>9786.7900000000009</v>
      </c>
      <c r="J579" s="123">
        <v>3.795261407234094E-3</v>
      </c>
    </row>
    <row r="580" spans="1:10" x14ac:dyDescent="0.2">
      <c r="A580" s="3" t="s">
        <v>1768</v>
      </c>
      <c r="B580" s="3"/>
      <c r="C580" s="3"/>
      <c r="D580" s="3" t="s">
        <v>1769</v>
      </c>
      <c r="E580" s="3"/>
      <c r="F580" s="2"/>
      <c r="G580" s="3"/>
      <c r="H580" s="3"/>
      <c r="I580" s="105">
        <v>1230.3499999999999</v>
      </c>
      <c r="J580" s="106">
        <v>4.7712272076855309E-4</v>
      </c>
    </row>
    <row r="581" spans="1:10" ht="25.5" x14ac:dyDescent="0.2">
      <c r="A581" s="159" t="s">
        <v>1770</v>
      </c>
      <c r="B581" s="120" t="s">
        <v>1771</v>
      </c>
      <c r="C581" s="159" t="s">
        <v>19</v>
      </c>
      <c r="D581" s="159" t="s">
        <v>1772</v>
      </c>
      <c r="E581" s="121" t="s">
        <v>20</v>
      </c>
      <c r="F581" s="120">
        <v>57.52</v>
      </c>
      <c r="G581" s="122">
        <v>4.32</v>
      </c>
      <c r="H581" s="122">
        <v>5.33</v>
      </c>
      <c r="I581" s="122">
        <v>306.58</v>
      </c>
      <c r="J581" s="123">
        <v>1.188899774318064E-4</v>
      </c>
    </row>
    <row r="582" spans="1:10" ht="25.5" x14ac:dyDescent="0.2">
      <c r="A582" s="159" t="s">
        <v>1773</v>
      </c>
      <c r="B582" s="120" t="s">
        <v>1755</v>
      </c>
      <c r="C582" s="159" t="s">
        <v>19</v>
      </c>
      <c r="D582" s="159" t="s">
        <v>1756</v>
      </c>
      <c r="E582" s="121" t="s">
        <v>20</v>
      </c>
      <c r="F582" s="120">
        <v>57.52</v>
      </c>
      <c r="G582" s="122">
        <v>13.01</v>
      </c>
      <c r="H582" s="122">
        <v>16.059999999999999</v>
      </c>
      <c r="I582" s="122">
        <v>923.77</v>
      </c>
      <c r="J582" s="123">
        <v>3.582327433367467E-4</v>
      </c>
    </row>
    <row r="583" spans="1:10" x14ac:dyDescent="0.2">
      <c r="A583" s="3" t="s">
        <v>1774</v>
      </c>
      <c r="B583" s="3"/>
      <c r="C583" s="3"/>
      <c r="D583" s="3" t="s">
        <v>1775</v>
      </c>
      <c r="E583" s="3"/>
      <c r="F583" s="2"/>
      <c r="G583" s="3"/>
      <c r="H583" s="3"/>
      <c r="I583" s="105">
        <v>1649.24</v>
      </c>
      <c r="J583" s="106">
        <v>6.3956587637690782E-4</v>
      </c>
    </row>
    <row r="584" spans="1:10" ht="25.5" x14ac:dyDescent="0.2">
      <c r="A584" s="159" t="s">
        <v>1776</v>
      </c>
      <c r="B584" s="120" t="s">
        <v>1777</v>
      </c>
      <c r="C584" s="159" t="s">
        <v>19</v>
      </c>
      <c r="D584" s="159" t="s">
        <v>1778</v>
      </c>
      <c r="E584" s="121" t="s">
        <v>20</v>
      </c>
      <c r="F584" s="120">
        <v>29.84</v>
      </c>
      <c r="G584" s="122">
        <v>24.05</v>
      </c>
      <c r="H584" s="122">
        <v>29.67</v>
      </c>
      <c r="I584" s="122">
        <v>885.35</v>
      </c>
      <c r="J584" s="123">
        <v>3.4333368621322267E-4</v>
      </c>
    </row>
    <row r="585" spans="1:10" ht="25.5" x14ac:dyDescent="0.2">
      <c r="A585" s="159" t="s">
        <v>1779</v>
      </c>
      <c r="B585" s="120" t="s">
        <v>762</v>
      </c>
      <c r="C585" s="159" t="s">
        <v>19</v>
      </c>
      <c r="D585" s="159" t="s">
        <v>763</v>
      </c>
      <c r="E585" s="121" t="s">
        <v>20</v>
      </c>
      <c r="F585" s="120">
        <v>29.84</v>
      </c>
      <c r="G585" s="122">
        <v>5.08</v>
      </c>
      <c r="H585" s="122">
        <v>6.27</v>
      </c>
      <c r="I585" s="122">
        <v>187.09</v>
      </c>
      <c r="J585" s="123">
        <v>7.2552436159294993E-5</v>
      </c>
    </row>
    <row r="586" spans="1:10" ht="25.5" x14ac:dyDescent="0.2">
      <c r="A586" s="159" t="s">
        <v>1780</v>
      </c>
      <c r="B586" s="120" t="s">
        <v>765</v>
      </c>
      <c r="C586" s="159" t="s">
        <v>19</v>
      </c>
      <c r="D586" s="159" t="s">
        <v>766</v>
      </c>
      <c r="E586" s="121" t="s">
        <v>20</v>
      </c>
      <c r="F586" s="120">
        <v>29.84</v>
      </c>
      <c r="G586" s="122">
        <v>15.66</v>
      </c>
      <c r="H586" s="122">
        <v>19.329999999999998</v>
      </c>
      <c r="I586" s="122">
        <v>576.79999999999995</v>
      </c>
      <c r="J586" s="123">
        <v>2.2367975400439016E-4</v>
      </c>
    </row>
    <row r="587" spans="1:10" x14ac:dyDescent="0.2">
      <c r="A587" s="3" t="s">
        <v>1781</v>
      </c>
      <c r="B587" s="3"/>
      <c r="C587" s="3"/>
      <c r="D587" s="3" t="s">
        <v>1782</v>
      </c>
      <c r="E587" s="3"/>
      <c r="F587" s="2"/>
      <c r="G587" s="3"/>
      <c r="H587" s="3"/>
      <c r="I587" s="105">
        <v>10617.64</v>
      </c>
      <c r="J587" s="106">
        <v>4.1174603039306054E-3</v>
      </c>
    </row>
    <row r="588" spans="1:10" ht="38.25" x14ac:dyDescent="0.2">
      <c r="A588" s="159" t="s">
        <v>1783</v>
      </c>
      <c r="B588" s="120" t="s">
        <v>1784</v>
      </c>
      <c r="C588" s="159" t="s">
        <v>19</v>
      </c>
      <c r="D588" s="159" t="s">
        <v>1785</v>
      </c>
      <c r="E588" s="121" t="s">
        <v>20</v>
      </c>
      <c r="F588" s="120">
        <v>133.02000000000001</v>
      </c>
      <c r="G588" s="122">
        <v>47.39</v>
      </c>
      <c r="H588" s="122">
        <v>58.43</v>
      </c>
      <c r="I588" s="122">
        <v>7772.35</v>
      </c>
      <c r="J588" s="123">
        <v>3.0140730513800655E-3</v>
      </c>
    </row>
    <row r="589" spans="1:10" ht="25.5" x14ac:dyDescent="0.2">
      <c r="A589" s="159" t="s">
        <v>1786</v>
      </c>
      <c r="B589" s="120" t="s">
        <v>1771</v>
      </c>
      <c r="C589" s="159" t="s">
        <v>19</v>
      </c>
      <c r="D589" s="159" t="s">
        <v>1772</v>
      </c>
      <c r="E589" s="121" t="s">
        <v>20</v>
      </c>
      <c r="F589" s="120">
        <v>133.02000000000001</v>
      </c>
      <c r="G589" s="122">
        <v>4.32</v>
      </c>
      <c r="H589" s="122">
        <v>5.33</v>
      </c>
      <c r="I589" s="122">
        <v>708.99</v>
      </c>
      <c r="J589" s="123">
        <v>2.7494228292574996E-4</v>
      </c>
    </row>
    <row r="590" spans="1:10" ht="25.5" x14ac:dyDescent="0.2">
      <c r="A590" s="159" t="s">
        <v>1787</v>
      </c>
      <c r="B590" s="120" t="s">
        <v>1755</v>
      </c>
      <c r="C590" s="159" t="s">
        <v>19</v>
      </c>
      <c r="D590" s="159" t="s">
        <v>1756</v>
      </c>
      <c r="E590" s="121" t="s">
        <v>20</v>
      </c>
      <c r="F590" s="120">
        <v>133.02000000000001</v>
      </c>
      <c r="G590" s="122">
        <v>13.01</v>
      </c>
      <c r="H590" s="122">
        <v>16.059999999999999</v>
      </c>
      <c r="I590" s="122">
        <v>2136.3000000000002</v>
      </c>
      <c r="J590" s="123">
        <v>8.2844496962478965E-4</v>
      </c>
    </row>
    <row r="591" spans="1:10" x14ac:dyDescent="0.2">
      <c r="A591" s="3" t="s">
        <v>391</v>
      </c>
      <c r="B591" s="3"/>
      <c r="C591" s="3"/>
      <c r="D591" s="3" t="s">
        <v>392</v>
      </c>
      <c r="E591" s="3"/>
      <c r="F591" s="2"/>
      <c r="G591" s="3"/>
      <c r="H591" s="3"/>
      <c r="I591" s="105">
        <v>45220.22</v>
      </c>
      <c r="J591" s="106">
        <v>1.7536143699071433E-2</v>
      </c>
    </row>
    <row r="592" spans="1:10" x14ac:dyDescent="0.2">
      <c r="A592" s="3" t="s">
        <v>1788</v>
      </c>
      <c r="B592" s="3"/>
      <c r="C592" s="3"/>
      <c r="D592" s="3" t="s">
        <v>1789</v>
      </c>
      <c r="E592" s="3"/>
      <c r="F592" s="2"/>
      <c r="G592" s="3"/>
      <c r="H592" s="3"/>
      <c r="I592" s="105">
        <v>9391</v>
      </c>
      <c r="J592" s="106">
        <v>3.6417763000264006E-3</v>
      </c>
    </row>
    <row r="593" spans="1:10" ht="38.25" x14ac:dyDescent="0.2">
      <c r="A593" s="159" t="s">
        <v>1790</v>
      </c>
      <c r="B593" s="120" t="s">
        <v>161</v>
      </c>
      <c r="C593" s="159" t="s">
        <v>19</v>
      </c>
      <c r="D593" s="159" t="s">
        <v>162</v>
      </c>
      <c r="E593" s="121" t="s">
        <v>20</v>
      </c>
      <c r="F593" s="120">
        <v>60.89</v>
      </c>
      <c r="G593" s="122">
        <v>3.74</v>
      </c>
      <c r="H593" s="122">
        <v>4.6100000000000003</v>
      </c>
      <c r="I593" s="122">
        <v>280.7</v>
      </c>
      <c r="J593" s="123">
        <v>1.0885386086864133E-4</v>
      </c>
    </row>
    <row r="594" spans="1:10" ht="25.5" x14ac:dyDescent="0.2">
      <c r="A594" s="159" t="s">
        <v>1791</v>
      </c>
      <c r="B594" s="120" t="s">
        <v>164</v>
      </c>
      <c r="C594" s="159" t="s">
        <v>19</v>
      </c>
      <c r="D594" s="159" t="s">
        <v>205</v>
      </c>
      <c r="E594" s="121" t="s">
        <v>137</v>
      </c>
      <c r="F594" s="120">
        <v>6.09</v>
      </c>
      <c r="G594" s="122">
        <v>199.94</v>
      </c>
      <c r="H594" s="122">
        <v>246.83</v>
      </c>
      <c r="I594" s="122">
        <v>1503.19</v>
      </c>
      <c r="J594" s="123">
        <v>5.8292851841515122E-4</v>
      </c>
    </row>
    <row r="595" spans="1:10" ht="25.5" x14ac:dyDescent="0.2">
      <c r="A595" s="159" t="s">
        <v>1792</v>
      </c>
      <c r="B595" s="120" t="s">
        <v>1793</v>
      </c>
      <c r="C595" s="159" t="s">
        <v>19</v>
      </c>
      <c r="D595" s="159" t="s">
        <v>1794</v>
      </c>
      <c r="E595" s="121" t="s">
        <v>20</v>
      </c>
      <c r="F595" s="120">
        <v>53.69</v>
      </c>
      <c r="G595" s="122">
        <v>64.739999999999995</v>
      </c>
      <c r="H595" s="122">
        <v>79.94</v>
      </c>
      <c r="I595" s="122">
        <v>4291.97</v>
      </c>
      <c r="J595" s="123">
        <v>1.6644015148998307E-3</v>
      </c>
    </row>
    <row r="596" spans="1:10" x14ac:dyDescent="0.2">
      <c r="A596" s="159" t="s">
        <v>1795</v>
      </c>
      <c r="B596" s="120" t="s">
        <v>297</v>
      </c>
      <c r="C596" s="159" t="s">
        <v>19</v>
      </c>
      <c r="D596" s="159" t="s">
        <v>1796</v>
      </c>
      <c r="E596" s="121" t="s">
        <v>137</v>
      </c>
      <c r="F596" s="120">
        <v>0.11</v>
      </c>
      <c r="G596" s="122">
        <v>1982.77</v>
      </c>
      <c r="H596" s="122">
        <v>2426.92</v>
      </c>
      <c r="I596" s="122">
        <v>266.95999999999998</v>
      </c>
      <c r="J596" s="123">
        <v>1.0352556714461164E-4</v>
      </c>
    </row>
    <row r="597" spans="1:10" ht="25.5" x14ac:dyDescent="0.2">
      <c r="A597" s="159" t="s">
        <v>1797</v>
      </c>
      <c r="B597" s="120" t="s">
        <v>243</v>
      </c>
      <c r="C597" s="159" t="s">
        <v>19</v>
      </c>
      <c r="D597" s="159" t="s">
        <v>272</v>
      </c>
      <c r="E597" s="121" t="s">
        <v>20</v>
      </c>
      <c r="F597" s="120">
        <v>7.2</v>
      </c>
      <c r="G597" s="122">
        <v>138.25</v>
      </c>
      <c r="H597" s="122">
        <v>170.58</v>
      </c>
      <c r="I597" s="122">
        <v>1228.17</v>
      </c>
      <c r="J597" s="123">
        <v>4.7627732918788463E-4</v>
      </c>
    </row>
    <row r="598" spans="1:10" ht="38.25" x14ac:dyDescent="0.2">
      <c r="A598" s="159" t="s">
        <v>1798</v>
      </c>
      <c r="B598" s="120" t="s">
        <v>1799</v>
      </c>
      <c r="C598" s="159" t="s">
        <v>19</v>
      </c>
      <c r="D598" s="159" t="s">
        <v>1800</v>
      </c>
      <c r="E598" s="121" t="s">
        <v>23</v>
      </c>
      <c r="F598" s="120">
        <v>24.23</v>
      </c>
      <c r="G598" s="122">
        <v>45.45</v>
      </c>
      <c r="H598" s="122">
        <v>56.11</v>
      </c>
      <c r="I598" s="122">
        <v>1359.54</v>
      </c>
      <c r="J598" s="123">
        <v>5.2722186678073608E-4</v>
      </c>
    </row>
    <row r="599" spans="1:10" ht="25.5" x14ac:dyDescent="0.2">
      <c r="A599" s="159" t="s">
        <v>1801</v>
      </c>
      <c r="B599" s="120" t="s">
        <v>1802</v>
      </c>
      <c r="C599" s="159" t="s">
        <v>19</v>
      </c>
      <c r="D599" s="159" t="s">
        <v>1803</v>
      </c>
      <c r="E599" s="121" t="s">
        <v>20</v>
      </c>
      <c r="F599" s="120">
        <v>17.690000000000001</v>
      </c>
      <c r="G599" s="122">
        <v>21.09</v>
      </c>
      <c r="H599" s="122">
        <v>26.03</v>
      </c>
      <c r="I599" s="122">
        <v>460.47</v>
      </c>
      <c r="J599" s="123">
        <v>1.7856764272954496E-4</v>
      </c>
    </row>
    <row r="600" spans="1:10" x14ac:dyDescent="0.2">
      <c r="A600" s="3" t="s">
        <v>1804</v>
      </c>
      <c r="B600" s="3"/>
      <c r="C600" s="3"/>
      <c r="D600" s="3" t="s">
        <v>1805</v>
      </c>
      <c r="E600" s="3"/>
      <c r="F600" s="2"/>
      <c r="G600" s="3"/>
      <c r="H600" s="3"/>
      <c r="I600" s="105">
        <v>18390.78</v>
      </c>
      <c r="J600" s="106">
        <v>7.1318397128100871E-3</v>
      </c>
    </row>
    <row r="601" spans="1:10" ht="38.25" x14ac:dyDescent="0.2">
      <c r="A601" s="159" t="s">
        <v>1806</v>
      </c>
      <c r="B601" s="120" t="s">
        <v>161</v>
      </c>
      <c r="C601" s="159" t="s">
        <v>19</v>
      </c>
      <c r="D601" s="159" t="s">
        <v>162</v>
      </c>
      <c r="E601" s="121" t="s">
        <v>20</v>
      </c>
      <c r="F601" s="120">
        <v>97.23</v>
      </c>
      <c r="G601" s="122">
        <v>3.74</v>
      </c>
      <c r="H601" s="122">
        <v>4.6100000000000003</v>
      </c>
      <c r="I601" s="122">
        <v>448.23</v>
      </c>
      <c r="J601" s="123">
        <v>1.7382104046010367E-4</v>
      </c>
    </row>
    <row r="602" spans="1:10" ht="25.5" x14ac:dyDescent="0.2">
      <c r="A602" s="159" t="s">
        <v>1807</v>
      </c>
      <c r="B602" s="120" t="s">
        <v>164</v>
      </c>
      <c r="C602" s="159" t="s">
        <v>19</v>
      </c>
      <c r="D602" s="159" t="s">
        <v>205</v>
      </c>
      <c r="E602" s="121" t="s">
        <v>137</v>
      </c>
      <c r="F602" s="120">
        <v>9.7200000000000006</v>
      </c>
      <c r="G602" s="122">
        <v>199.94</v>
      </c>
      <c r="H602" s="122">
        <v>246.83</v>
      </c>
      <c r="I602" s="122">
        <v>2399.1799999999998</v>
      </c>
      <c r="J602" s="123">
        <v>9.3038833601292092E-4</v>
      </c>
    </row>
    <row r="603" spans="1:10" ht="25.5" x14ac:dyDescent="0.2">
      <c r="A603" s="159" t="s">
        <v>1808</v>
      </c>
      <c r="B603" s="120" t="s">
        <v>1809</v>
      </c>
      <c r="C603" s="159" t="s">
        <v>19</v>
      </c>
      <c r="D603" s="159" t="s">
        <v>1810</v>
      </c>
      <c r="E603" s="121" t="s">
        <v>20</v>
      </c>
      <c r="F603" s="120">
        <v>83.01</v>
      </c>
      <c r="G603" s="122">
        <v>76</v>
      </c>
      <c r="H603" s="122">
        <v>93.84</v>
      </c>
      <c r="I603" s="122">
        <v>7789.65</v>
      </c>
      <c r="J603" s="123">
        <v>3.020781892822985E-3</v>
      </c>
    </row>
    <row r="604" spans="1:10" x14ac:dyDescent="0.2">
      <c r="A604" s="159" t="s">
        <v>1811</v>
      </c>
      <c r="B604" s="120" t="s">
        <v>297</v>
      </c>
      <c r="C604" s="159" t="s">
        <v>19</v>
      </c>
      <c r="D604" s="159" t="s">
        <v>1796</v>
      </c>
      <c r="E604" s="121" t="s">
        <v>137</v>
      </c>
      <c r="F604" s="120">
        <v>0.21</v>
      </c>
      <c r="G604" s="122">
        <v>1982.77</v>
      </c>
      <c r="H604" s="122">
        <v>2426.92</v>
      </c>
      <c r="I604" s="122">
        <v>509.65</v>
      </c>
      <c r="J604" s="123">
        <v>1.9763936655398307E-4</v>
      </c>
    </row>
    <row r="605" spans="1:10" ht="25.5" x14ac:dyDescent="0.2">
      <c r="A605" s="159" t="s">
        <v>1812</v>
      </c>
      <c r="B605" s="120" t="s">
        <v>243</v>
      </c>
      <c r="C605" s="159" t="s">
        <v>19</v>
      </c>
      <c r="D605" s="159" t="s">
        <v>272</v>
      </c>
      <c r="E605" s="121" t="s">
        <v>20</v>
      </c>
      <c r="F605" s="120">
        <v>14.22</v>
      </c>
      <c r="G605" s="122">
        <v>138.25</v>
      </c>
      <c r="H605" s="122">
        <v>170.58</v>
      </c>
      <c r="I605" s="122">
        <v>2425.64</v>
      </c>
      <c r="J605" s="123">
        <v>9.4064937327186014E-4</v>
      </c>
    </row>
    <row r="606" spans="1:10" ht="38.25" x14ac:dyDescent="0.2">
      <c r="A606" s="159" t="s">
        <v>1813</v>
      </c>
      <c r="B606" s="120" t="s">
        <v>1799</v>
      </c>
      <c r="C606" s="159" t="s">
        <v>19</v>
      </c>
      <c r="D606" s="159" t="s">
        <v>1800</v>
      </c>
      <c r="E606" s="121" t="s">
        <v>23</v>
      </c>
      <c r="F606" s="120">
        <v>64.150000000000006</v>
      </c>
      <c r="G606" s="122">
        <v>45.45</v>
      </c>
      <c r="H606" s="122">
        <v>56.11</v>
      </c>
      <c r="I606" s="122">
        <v>3599.45</v>
      </c>
      <c r="J606" s="123">
        <v>1.3958462041454615E-3</v>
      </c>
    </row>
    <row r="607" spans="1:10" ht="25.5" x14ac:dyDescent="0.2">
      <c r="A607" s="159" t="s">
        <v>1814</v>
      </c>
      <c r="B607" s="120" t="s">
        <v>1802</v>
      </c>
      <c r="C607" s="159" t="s">
        <v>19</v>
      </c>
      <c r="D607" s="159" t="s">
        <v>1803</v>
      </c>
      <c r="E607" s="121" t="s">
        <v>20</v>
      </c>
      <c r="F607" s="120">
        <v>46.83</v>
      </c>
      <c r="G607" s="122">
        <v>21.09</v>
      </c>
      <c r="H607" s="122">
        <v>26.03</v>
      </c>
      <c r="I607" s="122">
        <v>1218.98</v>
      </c>
      <c r="J607" s="123">
        <v>4.7271349954277307E-4</v>
      </c>
    </row>
    <row r="608" spans="1:10" x14ac:dyDescent="0.2">
      <c r="A608" s="3" t="s">
        <v>1815</v>
      </c>
      <c r="B608" s="3"/>
      <c r="C608" s="3"/>
      <c r="D608" s="3" t="s">
        <v>1816</v>
      </c>
      <c r="E608" s="3"/>
      <c r="F608" s="2"/>
      <c r="G608" s="3"/>
      <c r="H608" s="3"/>
      <c r="I608" s="105">
        <v>6491.02</v>
      </c>
      <c r="J608" s="106">
        <v>2.5171805770415681E-3</v>
      </c>
    </row>
    <row r="609" spans="1:10" ht="38.25" x14ac:dyDescent="0.2">
      <c r="A609" s="159" t="s">
        <v>1817</v>
      </c>
      <c r="B609" s="120" t="s">
        <v>161</v>
      </c>
      <c r="C609" s="159" t="s">
        <v>19</v>
      </c>
      <c r="D609" s="159" t="s">
        <v>162</v>
      </c>
      <c r="E609" s="121" t="s">
        <v>20</v>
      </c>
      <c r="F609" s="120">
        <v>56.57</v>
      </c>
      <c r="G609" s="122">
        <v>3.74</v>
      </c>
      <c r="H609" s="122">
        <v>4.6100000000000003</v>
      </c>
      <c r="I609" s="122">
        <v>260.77999999999997</v>
      </c>
      <c r="J609" s="123">
        <v>1.0112899835170745E-4</v>
      </c>
    </row>
    <row r="610" spans="1:10" ht="25.5" x14ac:dyDescent="0.2">
      <c r="A610" s="159" t="s">
        <v>1818</v>
      </c>
      <c r="B610" s="120" t="s">
        <v>164</v>
      </c>
      <c r="C610" s="159" t="s">
        <v>19</v>
      </c>
      <c r="D610" s="159" t="s">
        <v>205</v>
      </c>
      <c r="E610" s="121" t="s">
        <v>137</v>
      </c>
      <c r="F610" s="120">
        <v>5.66</v>
      </c>
      <c r="G610" s="122">
        <v>199.94</v>
      </c>
      <c r="H610" s="122">
        <v>246.83</v>
      </c>
      <c r="I610" s="122">
        <v>1397.05</v>
      </c>
      <c r="J610" s="123">
        <v>5.417680310884765E-4</v>
      </c>
    </row>
    <row r="611" spans="1:10" ht="38.25" x14ac:dyDescent="0.2">
      <c r="A611" s="159" t="s">
        <v>1819</v>
      </c>
      <c r="B611" s="120" t="s">
        <v>1820</v>
      </c>
      <c r="C611" s="159" t="s">
        <v>19</v>
      </c>
      <c r="D611" s="159" t="s">
        <v>1821</v>
      </c>
      <c r="E611" s="121" t="s">
        <v>137</v>
      </c>
      <c r="F611" s="120">
        <v>4.53</v>
      </c>
      <c r="G611" s="122">
        <v>844.9</v>
      </c>
      <c r="H611" s="122">
        <v>1042.58</v>
      </c>
      <c r="I611" s="122">
        <v>4722.88</v>
      </c>
      <c r="J611" s="123">
        <v>1.8315059580309538E-3</v>
      </c>
    </row>
    <row r="612" spans="1:10" x14ac:dyDescent="0.2">
      <c r="A612" s="159" t="s">
        <v>1822</v>
      </c>
      <c r="B612" s="120" t="s">
        <v>1823</v>
      </c>
      <c r="C612" s="159" t="s">
        <v>16</v>
      </c>
      <c r="D612" s="159" t="s">
        <v>1824</v>
      </c>
      <c r="E612" s="121" t="s">
        <v>20</v>
      </c>
      <c r="F612" s="120">
        <v>56.57</v>
      </c>
      <c r="G612" s="122">
        <v>1.58</v>
      </c>
      <c r="H612" s="122">
        <v>1.95</v>
      </c>
      <c r="I612" s="122">
        <v>110.31</v>
      </c>
      <c r="J612" s="123">
        <v>4.277758957043044E-5</v>
      </c>
    </row>
    <row r="613" spans="1:10" x14ac:dyDescent="0.2">
      <c r="A613" s="3" t="s">
        <v>1825</v>
      </c>
      <c r="B613" s="3"/>
      <c r="C613" s="3"/>
      <c r="D613" s="3" t="s">
        <v>1826</v>
      </c>
      <c r="E613" s="3"/>
      <c r="F613" s="2"/>
      <c r="G613" s="3"/>
      <c r="H613" s="3"/>
      <c r="I613" s="105">
        <v>7402.85</v>
      </c>
      <c r="J613" s="106">
        <v>2.8707830563997911E-3</v>
      </c>
    </row>
    <row r="614" spans="1:10" ht="38.25" x14ac:dyDescent="0.2">
      <c r="A614" s="159" t="s">
        <v>1827</v>
      </c>
      <c r="B614" s="120" t="s">
        <v>161</v>
      </c>
      <c r="C614" s="159" t="s">
        <v>19</v>
      </c>
      <c r="D614" s="159" t="s">
        <v>162</v>
      </c>
      <c r="E614" s="121" t="s">
        <v>20</v>
      </c>
      <c r="F614" s="120">
        <v>30.7</v>
      </c>
      <c r="G614" s="122">
        <v>3.74</v>
      </c>
      <c r="H614" s="122">
        <v>4.6100000000000003</v>
      </c>
      <c r="I614" s="122">
        <v>141.52000000000001</v>
      </c>
      <c r="J614" s="123">
        <v>5.4880649768899611E-5</v>
      </c>
    </row>
    <row r="615" spans="1:10" ht="25.5" x14ac:dyDescent="0.2">
      <c r="A615" s="159" t="s">
        <v>1828</v>
      </c>
      <c r="B615" s="120" t="s">
        <v>164</v>
      </c>
      <c r="C615" s="159" t="s">
        <v>19</v>
      </c>
      <c r="D615" s="159" t="s">
        <v>205</v>
      </c>
      <c r="E615" s="121" t="s">
        <v>137</v>
      </c>
      <c r="F615" s="120">
        <v>3.07</v>
      </c>
      <c r="G615" s="122">
        <v>199.94</v>
      </c>
      <c r="H615" s="122">
        <v>246.83</v>
      </c>
      <c r="I615" s="122">
        <v>757.76</v>
      </c>
      <c r="J615" s="123">
        <v>2.9385501108593391E-4</v>
      </c>
    </row>
    <row r="616" spans="1:10" ht="25.5" x14ac:dyDescent="0.2">
      <c r="A616" s="159" t="s">
        <v>1829</v>
      </c>
      <c r="B616" s="120" t="s">
        <v>1809</v>
      </c>
      <c r="C616" s="159" t="s">
        <v>19</v>
      </c>
      <c r="D616" s="159" t="s">
        <v>1810</v>
      </c>
      <c r="E616" s="121" t="s">
        <v>20</v>
      </c>
      <c r="F616" s="120">
        <v>30.7</v>
      </c>
      <c r="G616" s="122">
        <v>76</v>
      </c>
      <c r="H616" s="122">
        <v>93.84</v>
      </c>
      <c r="I616" s="122">
        <v>2880.88</v>
      </c>
      <c r="J616" s="123">
        <v>1.1171888517964069E-3</v>
      </c>
    </row>
    <row r="617" spans="1:10" ht="38.25" x14ac:dyDescent="0.2">
      <c r="A617" s="159" t="s">
        <v>1830</v>
      </c>
      <c r="B617" s="120" t="s">
        <v>1799</v>
      </c>
      <c r="C617" s="159" t="s">
        <v>19</v>
      </c>
      <c r="D617" s="159" t="s">
        <v>1800</v>
      </c>
      <c r="E617" s="121" t="s">
        <v>23</v>
      </c>
      <c r="F617" s="120">
        <v>48.23</v>
      </c>
      <c r="G617" s="122">
        <v>45.45</v>
      </c>
      <c r="H617" s="122">
        <v>56.11</v>
      </c>
      <c r="I617" s="122">
        <v>2706.18</v>
      </c>
      <c r="J617" s="123">
        <v>1.049441187052012E-3</v>
      </c>
    </row>
    <row r="618" spans="1:10" ht="25.5" x14ac:dyDescent="0.2">
      <c r="A618" s="159" t="s">
        <v>1831</v>
      </c>
      <c r="B618" s="120" t="s">
        <v>1802</v>
      </c>
      <c r="C618" s="159" t="s">
        <v>19</v>
      </c>
      <c r="D618" s="159" t="s">
        <v>1803</v>
      </c>
      <c r="E618" s="121" t="s">
        <v>20</v>
      </c>
      <c r="F618" s="120">
        <v>35.21</v>
      </c>
      <c r="G618" s="122">
        <v>21.09</v>
      </c>
      <c r="H618" s="122">
        <v>26.03</v>
      </c>
      <c r="I618" s="122">
        <v>916.51</v>
      </c>
      <c r="J618" s="123">
        <v>3.5541735669653886E-4</v>
      </c>
    </row>
    <row r="619" spans="1:10" x14ac:dyDescent="0.2">
      <c r="A619" s="3" t="s">
        <v>1832</v>
      </c>
      <c r="B619" s="3"/>
      <c r="C619" s="3"/>
      <c r="D619" s="3" t="s">
        <v>1833</v>
      </c>
      <c r="E619" s="3"/>
      <c r="F619" s="2"/>
      <c r="G619" s="3"/>
      <c r="H619" s="3"/>
      <c r="I619" s="105">
        <v>3544.57</v>
      </c>
      <c r="J619" s="106">
        <v>1.3745640527935874E-3</v>
      </c>
    </row>
    <row r="620" spans="1:10" ht="25.5" x14ac:dyDescent="0.2">
      <c r="A620" s="159" t="s">
        <v>1834</v>
      </c>
      <c r="B620" s="120" t="s">
        <v>1802</v>
      </c>
      <c r="C620" s="159" t="s">
        <v>19</v>
      </c>
      <c r="D620" s="159" t="s">
        <v>1803</v>
      </c>
      <c r="E620" s="121" t="s">
        <v>20</v>
      </c>
      <c r="F620" s="120">
        <v>17.600000000000001</v>
      </c>
      <c r="G620" s="122">
        <v>21.09</v>
      </c>
      <c r="H620" s="122">
        <v>26.03</v>
      </c>
      <c r="I620" s="122">
        <v>458.12</v>
      </c>
      <c r="J620" s="123">
        <v>1.7765632611735648E-4</v>
      </c>
    </row>
    <row r="621" spans="1:10" ht="38.25" x14ac:dyDescent="0.2">
      <c r="A621" s="159" t="s">
        <v>1835</v>
      </c>
      <c r="B621" s="120" t="s">
        <v>1799</v>
      </c>
      <c r="C621" s="159" t="s">
        <v>19</v>
      </c>
      <c r="D621" s="159" t="s">
        <v>1800</v>
      </c>
      <c r="E621" s="121" t="s">
        <v>23</v>
      </c>
      <c r="F621" s="120">
        <v>41.09</v>
      </c>
      <c r="G621" s="122">
        <v>45.45</v>
      </c>
      <c r="H621" s="122">
        <v>56.11</v>
      </c>
      <c r="I621" s="122">
        <v>2305.5500000000002</v>
      </c>
      <c r="J621" s="123">
        <v>8.9407915541751337E-4</v>
      </c>
    </row>
    <row r="622" spans="1:10" ht="25.5" x14ac:dyDescent="0.2">
      <c r="A622" s="159" t="s">
        <v>1836</v>
      </c>
      <c r="B622" s="120" t="s">
        <v>1802</v>
      </c>
      <c r="C622" s="159" t="s">
        <v>19</v>
      </c>
      <c r="D622" s="159" t="s">
        <v>1837</v>
      </c>
      <c r="E622" s="121" t="s">
        <v>20</v>
      </c>
      <c r="F622" s="120">
        <v>30</v>
      </c>
      <c r="G622" s="122">
        <v>21.09</v>
      </c>
      <c r="H622" s="122">
        <v>26.03</v>
      </c>
      <c r="I622" s="122">
        <v>780.9</v>
      </c>
      <c r="J622" s="123">
        <v>3.0282857125871752E-4</v>
      </c>
    </row>
    <row r="623" spans="1:10" x14ac:dyDescent="0.2">
      <c r="A623" s="3" t="s">
        <v>393</v>
      </c>
      <c r="B623" s="3"/>
      <c r="C623" s="3"/>
      <c r="D623" s="3" t="s">
        <v>394</v>
      </c>
      <c r="E623" s="3"/>
      <c r="F623" s="2"/>
      <c r="G623" s="3"/>
      <c r="H623" s="3"/>
      <c r="I623" s="105">
        <v>5124.1400000000003</v>
      </c>
      <c r="J623" s="106">
        <v>1.9871123000763796E-3</v>
      </c>
    </row>
    <row r="624" spans="1:10" ht="25.5" x14ac:dyDescent="0.2">
      <c r="A624" s="159" t="s">
        <v>1838</v>
      </c>
      <c r="B624" s="120" t="s">
        <v>1839</v>
      </c>
      <c r="C624" s="159" t="s">
        <v>16</v>
      </c>
      <c r="D624" s="159" t="s">
        <v>1840</v>
      </c>
      <c r="E624" s="121" t="s">
        <v>20</v>
      </c>
      <c r="F624" s="120">
        <v>93.37</v>
      </c>
      <c r="G624" s="122">
        <v>44.45</v>
      </c>
      <c r="H624" s="122">
        <v>54.88</v>
      </c>
      <c r="I624" s="122">
        <v>5124.1400000000003</v>
      </c>
      <c r="J624" s="123">
        <v>1.9871123000763796E-3</v>
      </c>
    </row>
    <row r="625" spans="1:10" x14ac:dyDescent="0.2">
      <c r="A625" s="3" t="s">
        <v>395</v>
      </c>
      <c r="B625" s="3"/>
      <c r="C625" s="3"/>
      <c r="D625" s="3" t="s">
        <v>1841</v>
      </c>
      <c r="E625" s="3"/>
      <c r="F625" s="2"/>
      <c r="G625" s="3"/>
      <c r="H625" s="3"/>
      <c r="I625" s="105">
        <v>118528.72</v>
      </c>
      <c r="J625" s="106">
        <v>4.5964762364866921E-2</v>
      </c>
    </row>
    <row r="626" spans="1:10" ht="38.25" x14ac:dyDescent="0.2">
      <c r="A626" s="159" t="s">
        <v>1842</v>
      </c>
      <c r="B626" s="120" t="s">
        <v>1843</v>
      </c>
      <c r="C626" s="159" t="s">
        <v>16</v>
      </c>
      <c r="D626" s="159" t="s">
        <v>1844</v>
      </c>
      <c r="E626" s="121" t="s">
        <v>716</v>
      </c>
      <c r="F626" s="120">
        <v>73.69</v>
      </c>
      <c r="G626" s="122">
        <v>1066.5899999999999</v>
      </c>
      <c r="H626" s="122">
        <v>1316.06</v>
      </c>
      <c r="I626" s="122">
        <v>96980.46</v>
      </c>
      <c r="J626" s="123">
        <v>3.7608469896034322E-2</v>
      </c>
    </row>
    <row r="627" spans="1:10" ht="25.5" x14ac:dyDescent="0.2">
      <c r="A627" s="159" t="s">
        <v>1845</v>
      </c>
      <c r="B627" s="120" t="s">
        <v>1766</v>
      </c>
      <c r="C627" s="159" t="s">
        <v>19</v>
      </c>
      <c r="D627" s="159" t="s">
        <v>1846</v>
      </c>
      <c r="E627" s="121" t="s">
        <v>20</v>
      </c>
      <c r="F627" s="120">
        <v>147.38</v>
      </c>
      <c r="G627" s="122">
        <v>28.98</v>
      </c>
      <c r="H627" s="122">
        <v>35.76</v>
      </c>
      <c r="I627" s="122">
        <v>5270.3</v>
      </c>
      <c r="J627" s="123">
        <v>2.0437923154114726E-3</v>
      </c>
    </row>
    <row r="628" spans="1:10" ht="25.5" x14ac:dyDescent="0.2">
      <c r="A628" s="159" t="s">
        <v>1847</v>
      </c>
      <c r="B628" s="120" t="s">
        <v>1848</v>
      </c>
      <c r="C628" s="159" t="s">
        <v>16</v>
      </c>
      <c r="D628" s="159" t="s">
        <v>1849</v>
      </c>
      <c r="E628" s="121" t="s">
        <v>23</v>
      </c>
      <c r="F628" s="120">
        <v>73.69</v>
      </c>
      <c r="G628" s="122">
        <v>168</v>
      </c>
      <c r="H628" s="122">
        <v>207.25</v>
      </c>
      <c r="I628" s="122">
        <v>15272.25</v>
      </c>
      <c r="J628" s="123">
        <v>5.9224915448917257E-3</v>
      </c>
    </row>
    <row r="629" spans="1:10" ht="25.5" x14ac:dyDescent="0.2">
      <c r="A629" s="159" t="s">
        <v>1850</v>
      </c>
      <c r="B629" s="120" t="s">
        <v>785</v>
      </c>
      <c r="C629" s="159" t="s">
        <v>19</v>
      </c>
      <c r="D629" s="159" t="s">
        <v>1851</v>
      </c>
      <c r="E629" s="121" t="s">
        <v>20</v>
      </c>
      <c r="F629" s="120">
        <v>14.74</v>
      </c>
      <c r="G629" s="122">
        <v>55.3</v>
      </c>
      <c r="H629" s="122">
        <v>68.23</v>
      </c>
      <c r="I629" s="122">
        <v>1005.71</v>
      </c>
      <c r="J629" s="123">
        <v>3.9000860852939529E-4</v>
      </c>
    </row>
    <row r="630" spans="1:10" x14ac:dyDescent="0.2">
      <c r="A630" s="3" t="s">
        <v>396</v>
      </c>
      <c r="B630" s="3"/>
      <c r="C630" s="3"/>
      <c r="D630" s="3" t="s">
        <v>397</v>
      </c>
      <c r="E630" s="3"/>
      <c r="F630" s="2"/>
      <c r="G630" s="3"/>
      <c r="H630" s="3"/>
      <c r="I630" s="105">
        <v>29097.11</v>
      </c>
      <c r="J630" s="106">
        <v>1.1283693493478989E-2</v>
      </c>
    </row>
    <row r="631" spans="1:10" x14ac:dyDescent="0.2">
      <c r="A631" s="3" t="s">
        <v>1852</v>
      </c>
      <c r="B631" s="3"/>
      <c r="C631" s="3"/>
      <c r="D631" s="3" t="s">
        <v>1853</v>
      </c>
      <c r="E631" s="3"/>
      <c r="F631" s="2"/>
      <c r="G631" s="3"/>
      <c r="H631" s="3"/>
      <c r="I631" s="105">
        <v>8368.11</v>
      </c>
      <c r="J631" s="106">
        <v>3.2451053853704529E-3</v>
      </c>
    </row>
    <row r="632" spans="1:10" ht="25.5" x14ac:dyDescent="0.2">
      <c r="A632" s="159" t="s">
        <v>1854</v>
      </c>
      <c r="B632" s="120" t="s">
        <v>1855</v>
      </c>
      <c r="C632" s="159" t="s">
        <v>16</v>
      </c>
      <c r="D632" s="159" t="s">
        <v>1856</v>
      </c>
      <c r="E632" s="121" t="s">
        <v>136</v>
      </c>
      <c r="F632" s="120">
        <v>27</v>
      </c>
      <c r="G632" s="122">
        <v>250.99</v>
      </c>
      <c r="H632" s="122">
        <v>309.93</v>
      </c>
      <c r="I632" s="122">
        <v>8368.11</v>
      </c>
      <c r="J632" s="123">
        <v>3.2451053853704529E-3</v>
      </c>
    </row>
    <row r="633" spans="1:10" x14ac:dyDescent="0.2">
      <c r="A633" s="3" t="s">
        <v>1857</v>
      </c>
      <c r="B633" s="3"/>
      <c r="C633" s="3"/>
      <c r="D633" s="3" t="s">
        <v>1858</v>
      </c>
      <c r="E633" s="3"/>
      <c r="F633" s="2"/>
      <c r="G633" s="3"/>
      <c r="H633" s="3"/>
      <c r="I633" s="105">
        <v>1211.6400000000001</v>
      </c>
      <c r="J633" s="106">
        <v>4.6986708935832055E-4</v>
      </c>
    </row>
    <row r="634" spans="1:10" x14ac:dyDescent="0.2">
      <c r="A634" s="159" t="s">
        <v>1859</v>
      </c>
      <c r="B634" s="120" t="s">
        <v>1860</v>
      </c>
      <c r="C634" s="159" t="s">
        <v>19</v>
      </c>
      <c r="D634" s="159" t="s">
        <v>1861</v>
      </c>
      <c r="E634" s="121" t="s">
        <v>137</v>
      </c>
      <c r="F634" s="120">
        <v>2.79</v>
      </c>
      <c r="G634" s="122">
        <v>125.39</v>
      </c>
      <c r="H634" s="122">
        <v>146.55000000000001</v>
      </c>
      <c r="I634" s="122">
        <v>408.87</v>
      </c>
      <c r="J634" s="123">
        <v>1.5855745669170424E-4</v>
      </c>
    </row>
    <row r="635" spans="1:10" ht="25.5" x14ac:dyDescent="0.2">
      <c r="A635" s="159" t="s">
        <v>1862</v>
      </c>
      <c r="B635" s="120" t="s">
        <v>164</v>
      </c>
      <c r="C635" s="159" t="s">
        <v>19</v>
      </c>
      <c r="D635" s="159" t="s">
        <v>205</v>
      </c>
      <c r="E635" s="121" t="s">
        <v>137</v>
      </c>
      <c r="F635" s="120">
        <v>0.47</v>
      </c>
      <c r="G635" s="122">
        <v>199.94</v>
      </c>
      <c r="H635" s="122">
        <v>246.83</v>
      </c>
      <c r="I635" s="122">
        <v>116.01</v>
      </c>
      <c r="J635" s="123">
        <v>4.4988017097866332E-5</v>
      </c>
    </row>
    <row r="636" spans="1:10" ht="25.5" x14ac:dyDescent="0.2">
      <c r="A636" s="159" t="s">
        <v>1863</v>
      </c>
      <c r="B636" s="120" t="s">
        <v>1864</v>
      </c>
      <c r="C636" s="159" t="s">
        <v>19</v>
      </c>
      <c r="D636" s="159" t="s">
        <v>1865</v>
      </c>
      <c r="E636" s="121" t="s">
        <v>20</v>
      </c>
      <c r="F636" s="120">
        <v>4.6500000000000004</v>
      </c>
      <c r="G636" s="122">
        <v>3.47</v>
      </c>
      <c r="H636" s="122">
        <v>4.2699999999999996</v>
      </c>
      <c r="I636" s="122">
        <v>19.850000000000001</v>
      </c>
      <c r="J636" s="123">
        <v>7.6977169157197379E-6</v>
      </c>
    </row>
    <row r="637" spans="1:10" ht="25.5" x14ac:dyDescent="0.2">
      <c r="A637" s="159" t="s">
        <v>1866</v>
      </c>
      <c r="B637" s="120" t="s">
        <v>1839</v>
      </c>
      <c r="C637" s="159" t="s">
        <v>16</v>
      </c>
      <c r="D637" s="159" t="s">
        <v>1867</v>
      </c>
      <c r="E637" s="121" t="s">
        <v>20</v>
      </c>
      <c r="F637" s="120">
        <v>4.6500000000000004</v>
      </c>
      <c r="G637" s="122">
        <v>44.45</v>
      </c>
      <c r="H637" s="122">
        <v>54.88</v>
      </c>
      <c r="I637" s="122">
        <v>255.19</v>
      </c>
      <c r="J637" s="123">
        <v>9.8961228197608044E-5</v>
      </c>
    </row>
    <row r="638" spans="1:10" ht="25.5" x14ac:dyDescent="0.2">
      <c r="A638" s="159" t="s">
        <v>1868</v>
      </c>
      <c r="B638" s="120" t="s">
        <v>1869</v>
      </c>
      <c r="C638" s="159" t="s">
        <v>19</v>
      </c>
      <c r="D638" s="159" t="s">
        <v>1870</v>
      </c>
      <c r="E638" s="121" t="s">
        <v>136</v>
      </c>
      <c r="F638" s="120">
        <v>4</v>
      </c>
      <c r="G638" s="122">
        <v>83.39</v>
      </c>
      <c r="H638" s="122">
        <v>102.93</v>
      </c>
      <c r="I638" s="122">
        <v>411.72</v>
      </c>
      <c r="J638" s="123">
        <v>1.5966267045542217E-4</v>
      </c>
    </row>
    <row r="639" spans="1:10" x14ac:dyDescent="0.2">
      <c r="A639" s="3" t="s">
        <v>1871</v>
      </c>
      <c r="B639" s="3"/>
      <c r="C639" s="3"/>
      <c r="D639" s="3" t="s">
        <v>1872</v>
      </c>
      <c r="E639" s="3"/>
      <c r="F639" s="2"/>
      <c r="G639" s="3"/>
      <c r="H639" s="3"/>
      <c r="I639" s="105">
        <v>16653.97</v>
      </c>
      <c r="J639" s="106">
        <v>6.4583146893143093E-3</v>
      </c>
    </row>
    <row r="640" spans="1:10" ht="25.5" x14ac:dyDescent="0.2">
      <c r="A640" s="159" t="s">
        <v>1873</v>
      </c>
      <c r="B640" s="120" t="s">
        <v>1874</v>
      </c>
      <c r="C640" s="159" t="s">
        <v>16</v>
      </c>
      <c r="D640" s="159" t="s">
        <v>1875</v>
      </c>
      <c r="E640" s="121" t="s">
        <v>136</v>
      </c>
      <c r="F640" s="120">
        <v>1</v>
      </c>
      <c r="G640" s="122">
        <v>1840</v>
      </c>
      <c r="H640" s="122">
        <v>2272.4</v>
      </c>
      <c r="I640" s="122">
        <v>2272.4</v>
      </c>
      <c r="J640" s="123">
        <v>8.8122377427110989E-4</v>
      </c>
    </row>
    <row r="641" spans="1:10" ht="25.5" x14ac:dyDescent="0.2">
      <c r="A641" s="159" t="s">
        <v>1876</v>
      </c>
      <c r="B641" s="120" t="s">
        <v>1877</v>
      </c>
      <c r="C641" s="159" t="s">
        <v>16</v>
      </c>
      <c r="D641" s="159" t="s">
        <v>1878</v>
      </c>
      <c r="E641" s="121" t="s">
        <v>136</v>
      </c>
      <c r="F641" s="120">
        <v>1</v>
      </c>
      <c r="G641" s="122">
        <v>1240</v>
      </c>
      <c r="H641" s="122">
        <v>1531.4</v>
      </c>
      <c r="I641" s="122">
        <v>1531.4</v>
      </c>
      <c r="J641" s="123">
        <v>5.9386819570444364E-4</v>
      </c>
    </row>
    <row r="642" spans="1:10" ht="25.5" x14ac:dyDescent="0.2">
      <c r="A642" s="159" t="s">
        <v>1879</v>
      </c>
      <c r="B642" s="120" t="s">
        <v>1880</v>
      </c>
      <c r="C642" s="159" t="s">
        <v>16</v>
      </c>
      <c r="D642" s="159" t="s">
        <v>1881</v>
      </c>
      <c r="E642" s="121" t="s">
        <v>136</v>
      </c>
      <c r="F642" s="120">
        <v>1</v>
      </c>
      <c r="G642" s="122">
        <v>1510</v>
      </c>
      <c r="H642" s="122">
        <v>1864.85</v>
      </c>
      <c r="I642" s="122">
        <v>1864.85</v>
      </c>
      <c r="J642" s="123">
        <v>7.2317820605944348E-4</v>
      </c>
    </row>
    <row r="643" spans="1:10" ht="25.5" x14ac:dyDescent="0.2">
      <c r="A643" s="159" t="s">
        <v>1882</v>
      </c>
      <c r="B643" s="120" t="s">
        <v>1883</v>
      </c>
      <c r="C643" s="159" t="s">
        <v>16</v>
      </c>
      <c r="D643" s="159" t="s">
        <v>1884</v>
      </c>
      <c r="E643" s="121" t="s">
        <v>136</v>
      </c>
      <c r="F643" s="120">
        <v>1</v>
      </c>
      <c r="G643" s="122">
        <v>3500</v>
      </c>
      <c r="H643" s="122">
        <v>4322.5</v>
      </c>
      <c r="I643" s="122">
        <v>4322.5</v>
      </c>
      <c r="J643" s="123">
        <v>1.67624087497222E-3</v>
      </c>
    </row>
    <row r="644" spans="1:10" ht="38.25" x14ac:dyDescent="0.2">
      <c r="A644" s="159" t="s">
        <v>1885</v>
      </c>
      <c r="B644" s="120" t="s">
        <v>1886</v>
      </c>
      <c r="C644" s="159" t="s">
        <v>16</v>
      </c>
      <c r="D644" s="159" t="s">
        <v>1887</v>
      </c>
      <c r="E644" s="121" t="s">
        <v>136</v>
      </c>
      <c r="F644" s="120">
        <v>1</v>
      </c>
      <c r="G644" s="122">
        <v>2800</v>
      </c>
      <c r="H644" s="122">
        <v>3458</v>
      </c>
      <c r="I644" s="122">
        <v>3458</v>
      </c>
      <c r="J644" s="123">
        <v>1.3409926999777759E-3</v>
      </c>
    </row>
    <row r="645" spans="1:10" ht="25.5" x14ac:dyDescent="0.2">
      <c r="A645" s="159" t="s">
        <v>1888</v>
      </c>
      <c r="B645" s="120" t="s">
        <v>1889</v>
      </c>
      <c r="C645" s="159" t="s">
        <v>16</v>
      </c>
      <c r="D645" s="159" t="s">
        <v>1890</v>
      </c>
      <c r="E645" s="121" t="s">
        <v>136</v>
      </c>
      <c r="F645" s="120">
        <v>1</v>
      </c>
      <c r="G645" s="122">
        <v>1240</v>
      </c>
      <c r="H645" s="122">
        <v>1531.4</v>
      </c>
      <c r="I645" s="122">
        <v>1531.4</v>
      </c>
      <c r="J645" s="123">
        <v>5.9386819570444364E-4</v>
      </c>
    </row>
    <row r="646" spans="1:10" ht="25.5" x14ac:dyDescent="0.2">
      <c r="A646" s="159" t="s">
        <v>1891</v>
      </c>
      <c r="B646" s="120" t="s">
        <v>1892</v>
      </c>
      <c r="C646" s="159" t="s">
        <v>16</v>
      </c>
      <c r="D646" s="159" t="s">
        <v>1893</v>
      </c>
      <c r="E646" s="121" t="s">
        <v>136</v>
      </c>
      <c r="F646" s="120">
        <v>1</v>
      </c>
      <c r="G646" s="122">
        <v>1355</v>
      </c>
      <c r="H646" s="122">
        <v>1673.42</v>
      </c>
      <c r="I646" s="122">
        <v>1673.42</v>
      </c>
      <c r="J646" s="123">
        <v>6.4894274262487274E-4</v>
      </c>
    </row>
    <row r="647" spans="1:10" x14ac:dyDescent="0.2">
      <c r="A647" s="3" t="s">
        <v>3640</v>
      </c>
      <c r="B647" s="3"/>
      <c r="C647" s="3"/>
      <c r="D647" s="3" t="s">
        <v>3641</v>
      </c>
      <c r="E647" s="3"/>
      <c r="F647" s="2"/>
      <c r="G647" s="3"/>
      <c r="H647" s="3"/>
      <c r="I647" s="105">
        <v>2863.39</v>
      </c>
      <c r="J647" s="106">
        <v>1.1104063294359063E-3</v>
      </c>
    </row>
    <row r="648" spans="1:10" ht="25.5" x14ac:dyDescent="0.2">
      <c r="A648" s="159" t="s">
        <v>3642</v>
      </c>
      <c r="B648" s="120" t="s">
        <v>3643</v>
      </c>
      <c r="C648" s="159" t="s">
        <v>16</v>
      </c>
      <c r="D648" s="159" t="s">
        <v>3644</v>
      </c>
      <c r="E648" s="121" t="s">
        <v>136</v>
      </c>
      <c r="F648" s="120">
        <v>1</v>
      </c>
      <c r="G648" s="122">
        <v>2318.54</v>
      </c>
      <c r="H648" s="122">
        <v>2863.39</v>
      </c>
      <c r="I648" s="122">
        <v>2863.39</v>
      </c>
      <c r="J648" s="123">
        <v>1.1104063294359063E-3</v>
      </c>
    </row>
    <row r="649" spans="1:10" x14ac:dyDescent="0.2">
      <c r="A649" s="3" t="s">
        <v>398</v>
      </c>
      <c r="B649" s="3"/>
      <c r="C649" s="3"/>
      <c r="D649" s="3" t="s">
        <v>399</v>
      </c>
      <c r="E649" s="3"/>
      <c r="F649" s="2"/>
      <c r="G649" s="3"/>
      <c r="H649" s="3"/>
      <c r="I649" s="105">
        <v>1570.84</v>
      </c>
      <c r="J649" s="106">
        <v>6.0916280301708773E-4</v>
      </c>
    </row>
    <row r="650" spans="1:10" x14ac:dyDescent="0.2">
      <c r="A650" s="159" t="s">
        <v>1894</v>
      </c>
      <c r="B650" s="120" t="s">
        <v>206</v>
      </c>
      <c r="C650" s="159" t="s">
        <v>16</v>
      </c>
      <c r="D650" s="159" t="s">
        <v>207</v>
      </c>
      <c r="E650" s="121" t="s">
        <v>20</v>
      </c>
      <c r="F650" s="120">
        <v>367.02</v>
      </c>
      <c r="G650" s="122">
        <v>3.47</v>
      </c>
      <c r="H650" s="122">
        <v>4.28</v>
      </c>
      <c r="I650" s="122">
        <v>1570.84</v>
      </c>
      <c r="J650" s="123">
        <v>6.0916280301708773E-4</v>
      </c>
    </row>
    <row r="651" spans="1:10" x14ac:dyDescent="0.2">
      <c r="A651" s="3" t="s">
        <v>1895</v>
      </c>
      <c r="B651" s="3"/>
      <c r="C651" s="3"/>
      <c r="D651" s="3" t="s">
        <v>1896</v>
      </c>
      <c r="E651" s="3"/>
      <c r="F651" s="2"/>
      <c r="G651" s="3"/>
      <c r="H651" s="3"/>
      <c r="I651" s="105">
        <v>105031.26</v>
      </c>
      <c r="J651" s="106">
        <v>4.0730524271101153E-2</v>
      </c>
    </row>
    <row r="652" spans="1:10" x14ac:dyDescent="0.2">
      <c r="A652" s="3" t="s">
        <v>1897</v>
      </c>
      <c r="B652" s="3"/>
      <c r="C652" s="3"/>
      <c r="D652" s="3" t="s">
        <v>1898</v>
      </c>
      <c r="E652" s="3"/>
      <c r="F652" s="2"/>
      <c r="G652" s="3"/>
      <c r="H652" s="3"/>
      <c r="I652" s="105">
        <v>29414.48</v>
      </c>
      <c r="J652" s="106">
        <v>1.14067677714408E-2</v>
      </c>
    </row>
    <row r="653" spans="1:10" ht="51" x14ac:dyDescent="0.2">
      <c r="A653" s="159" t="s">
        <v>1899</v>
      </c>
      <c r="B653" s="120" t="s">
        <v>1900</v>
      </c>
      <c r="C653" s="159" t="s">
        <v>19</v>
      </c>
      <c r="D653" s="159" t="s">
        <v>1901</v>
      </c>
      <c r="E653" s="121" t="s">
        <v>137</v>
      </c>
      <c r="F653" s="120">
        <v>72.599999999999994</v>
      </c>
      <c r="G653" s="122">
        <v>11.31</v>
      </c>
      <c r="H653" s="122">
        <v>13.96</v>
      </c>
      <c r="I653" s="122">
        <v>1013.49</v>
      </c>
      <c r="J653" s="123">
        <v>3.9302564820719378E-4</v>
      </c>
    </row>
    <row r="654" spans="1:10" x14ac:dyDescent="0.2">
      <c r="A654" s="159" t="s">
        <v>1902</v>
      </c>
      <c r="B654" s="120" t="s">
        <v>1903</v>
      </c>
      <c r="C654" s="159" t="s">
        <v>455</v>
      </c>
      <c r="D654" s="159" t="s">
        <v>1904</v>
      </c>
      <c r="E654" s="121" t="s">
        <v>137</v>
      </c>
      <c r="F654" s="120">
        <v>6.6</v>
      </c>
      <c r="G654" s="122">
        <v>133.93</v>
      </c>
      <c r="H654" s="122">
        <v>165.46</v>
      </c>
      <c r="I654" s="122">
        <v>1092.03</v>
      </c>
      <c r="J654" s="123">
        <v>4.2348301276944208E-4</v>
      </c>
    </row>
    <row r="655" spans="1:10" ht="51" x14ac:dyDescent="0.2">
      <c r="A655" s="159" t="s">
        <v>1905</v>
      </c>
      <c r="B655" s="120" t="s">
        <v>1906</v>
      </c>
      <c r="C655" s="159" t="s">
        <v>19</v>
      </c>
      <c r="D655" s="159" t="s">
        <v>1907</v>
      </c>
      <c r="E655" s="121" t="s">
        <v>137</v>
      </c>
      <c r="F655" s="120">
        <v>55.2</v>
      </c>
      <c r="G655" s="122">
        <v>14.43</v>
      </c>
      <c r="H655" s="122">
        <v>17.809999999999999</v>
      </c>
      <c r="I655" s="122">
        <v>983.11</v>
      </c>
      <c r="J655" s="123">
        <v>3.812444572802635E-4</v>
      </c>
    </row>
    <row r="656" spans="1:10" ht="25.5" x14ac:dyDescent="0.2">
      <c r="A656" s="159" t="s">
        <v>1908</v>
      </c>
      <c r="B656" s="120" t="s">
        <v>464</v>
      </c>
      <c r="C656" s="159" t="s">
        <v>19</v>
      </c>
      <c r="D656" s="159" t="s">
        <v>1909</v>
      </c>
      <c r="E656" s="121" t="s">
        <v>137</v>
      </c>
      <c r="F656" s="120">
        <v>75.92</v>
      </c>
      <c r="G656" s="122">
        <v>70</v>
      </c>
      <c r="H656" s="122">
        <v>80.5</v>
      </c>
      <c r="I656" s="122">
        <v>6111.56</v>
      </c>
      <c r="J656" s="123">
        <v>2.370028150802827E-3</v>
      </c>
    </row>
    <row r="657" spans="1:10" ht="25.5" x14ac:dyDescent="0.2">
      <c r="A657" s="159" t="s">
        <v>1910</v>
      </c>
      <c r="B657" s="120" t="s">
        <v>459</v>
      </c>
      <c r="C657" s="159" t="s">
        <v>16</v>
      </c>
      <c r="D657" s="159" t="s">
        <v>460</v>
      </c>
      <c r="E657" s="121" t="s">
        <v>137</v>
      </c>
      <c r="F657" s="120">
        <v>72.599999999999994</v>
      </c>
      <c r="G657" s="122">
        <v>1.28</v>
      </c>
      <c r="H657" s="122">
        <v>1.6</v>
      </c>
      <c r="I657" s="122">
        <v>116.16</v>
      </c>
      <c r="J657" s="123">
        <v>4.5046186243325174E-5</v>
      </c>
    </row>
    <row r="658" spans="1:10" ht="25.5" x14ac:dyDescent="0.2">
      <c r="A658" s="159" t="s">
        <v>1911</v>
      </c>
      <c r="B658" s="120" t="s">
        <v>461</v>
      </c>
      <c r="C658" s="159" t="s">
        <v>455</v>
      </c>
      <c r="D658" s="159" t="s">
        <v>1912</v>
      </c>
      <c r="E658" s="121" t="s">
        <v>463</v>
      </c>
      <c r="F658" s="120">
        <v>154.44</v>
      </c>
      <c r="G658" s="122">
        <v>0.81</v>
      </c>
      <c r="H658" s="122">
        <v>0.99</v>
      </c>
      <c r="I658" s="122">
        <v>152.88999999999999</v>
      </c>
      <c r="J658" s="123">
        <v>5.9289870994679627E-5</v>
      </c>
    </row>
    <row r="659" spans="1:10" ht="25.5" x14ac:dyDescent="0.2">
      <c r="A659" s="159" t="s">
        <v>1913</v>
      </c>
      <c r="B659" s="120" t="s">
        <v>461</v>
      </c>
      <c r="C659" s="159" t="s">
        <v>455</v>
      </c>
      <c r="D659" s="159" t="s">
        <v>462</v>
      </c>
      <c r="E659" s="121" t="s">
        <v>463</v>
      </c>
      <c r="F659" s="120">
        <v>544.5</v>
      </c>
      <c r="G659" s="122">
        <v>0.81</v>
      </c>
      <c r="H659" s="122">
        <v>0.99</v>
      </c>
      <c r="I659" s="122">
        <v>539.04999999999995</v>
      </c>
      <c r="J659" s="123">
        <v>2.0904051906391559E-4</v>
      </c>
    </row>
    <row r="660" spans="1:10" ht="25.5" x14ac:dyDescent="0.2">
      <c r="A660" s="159" t="s">
        <v>1914</v>
      </c>
      <c r="B660" s="120" t="s">
        <v>461</v>
      </c>
      <c r="C660" s="159" t="s">
        <v>455</v>
      </c>
      <c r="D660" s="159" t="s">
        <v>1915</v>
      </c>
      <c r="E660" s="121" t="s">
        <v>463</v>
      </c>
      <c r="F660" s="120">
        <v>3154.33</v>
      </c>
      <c r="G660" s="122">
        <v>0.81</v>
      </c>
      <c r="H660" s="122">
        <v>0.99</v>
      </c>
      <c r="I660" s="122">
        <v>3122.78</v>
      </c>
      <c r="J660" s="123">
        <v>1.2109962937063617E-3</v>
      </c>
    </row>
    <row r="661" spans="1:10" ht="38.25" x14ac:dyDescent="0.2">
      <c r="A661" s="159" t="s">
        <v>1916</v>
      </c>
      <c r="B661" s="120" t="s">
        <v>1917</v>
      </c>
      <c r="C661" s="159" t="s">
        <v>19</v>
      </c>
      <c r="D661" s="159" t="s">
        <v>1918</v>
      </c>
      <c r="E661" s="121" t="s">
        <v>23</v>
      </c>
      <c r="F661" s="120">
        <v>60</v>
      </c>
      <c r="G661" s="122">
        <v>38.229999999999997</v>
      </c>
      <c r="H661" s="122">
        <v>47.18</v>
      </c>
      <c r="I661" s="122">
        <v>2830.8</v>
      </c>
      <c r="J661" s="123">
        <v>1.0977681130992158E-3</v>
      </c>
    </row>
    <row r="662" spans="1:10" ht="25.5" x14ac:dyDescent="0.2">
      <c r="A662" s="159" t="s">
        <v>1919</v>
      </c>
      <c r="B662" s="120" t="s">
        <v>1920</v>
      </c>
      <c r="C662" s="159" t="s">
        <v>19</v>
      </c>
      <c r="D662" s="159" t="s">
        <v>1921</v>
      </c>
      <c r="E662" s="121" t="s">
        <v>23</v>
      </c>
      <c r="F662" s="120">
        <v>60</v>
      </c>
      <c r="G662" s="122">
        <v>53.17</v>
      </c>
      <c r="H662" s="122">
        <v>61.14</v>
      </c>
      <c r="I662" s="122">
        <v>3668.4</v>
      </c>
      <c r="J662" s="123">
        <v>1.4225846213413746E-3</v>
      </c>
    </row>
    <row r="663" spans="1:10" x14ac:dyDescent="0.2">
      <c r="A663" s="159" t="s">
        <v>1922</v>
      </c>
      <c r="B663" s="120" t="s">
        <v>1923</v>
      </c>
      <c r="C663" s="159" t="s">
        <v>455</v>
      </c>
      <c r="D663" s="159" t="s">
        <v>1924</v>
      </c>
      <c r="E663" s="121" t="s">
        <v>140</v>
      </c>
      <c r="F663" s="120">
        <v>5</v>
      </c>
      <c r="G663" s="122">
        <v>947.03</v>
      </c>
      <c r="H663" s="122">
        <v>1168.73</v>
      </c>
      <c r="I663" s="122">
        <v>5843.65</v>
      </c>
      <c r="J663" s="123">
        <v>2.2661341790703093E-3</v>
      </c>
    </row>
    <row r="664" spans="1:10" x14ac:dyDescent="0.2">
      <c r="A664" s="159" t="s">
        <v>1925</v>
      </c>
      <c r="B664" s="120" t="s">
        <v>1926</v>
      </c>
      <c r="C664" s="159" t="s">
        <v>455</v>
      </c>
      <c r="D664" s="159" t="s">
        <v>1927</v>
      </c>
      <c r="E664" s="121" t="s">
        <v>140</v>
      </c>
      <c r="F664" s="120">
        <v>2</v>
      </c>
      <c r="G664" s="122">
        <v>1596.41</v>
      </c>
      <c r="H664" s="122">
        <v>1970.28</v>
      </c>
      <c r="I664" s="122">
        <v>3940.56</v>
      </c>
      <c r="J664" s="123">
        <v>1.5281267188618926E-3</v>
      </c>
    </row>
    <row r="665" spans="1:10" x14ac:dyDescent="0.2">
      <c r="A665" s="3" t="s">
        <v>1928</v>
      </c>
      <c r="B665" s="3"/>
      <c r="C665" s="3"/>
      <c r="D665" s="3" t="s">
        <v>1929</v>
      </c>
      <c r="E665" s="3"/>
      <c r="F665" s="2"/>
      <c r="G665" s="3"/>
      <c r="H665" s="3"/>
      <c r="I665" s="105">
        <v>58189.89</v>
      </c>
      <c r="J665" s="106">
        <v>2.2565707837625733E-2</v>
      </c>
    </row>
    <row r="666" spans="1:10" x14ac:dyDescent="0.2">
      <c r="A666" s="159" t="s">
        <v>1930</v>
      </c>
      <c r="B666" s="120" t="s">
        <v>1931</v>
      </c>
      <c r="C666" s="159" t="s">
        <v>455</v>
      </c>
      <c r="D666" s="159" t="s">
        <v>1932</v>
      </c>
      <c r="E666" s="121" t="s">
        <v>20</v>
      </c>
      <c r="F666" s="120">
        <v>332.34</v>
      </c>
      <c r="G666" s="122">
        <v>1.1599999999999999</v>
      </c>
      <c r="H666" s="122">
        <v>1.48</v>
      </c>
      <c r="I666" s="122">
        <v>491.86</v>
      </c>
      <c r="J666" s="123">
        <v>1.9074050590256475E-4</v>
      </c>
    </row>
    <row r="667" spans="1:10" ht="25.5" x14ac:dyDescent="0.2">
      <c r="A667" s="159" t="s">
        <v>1933</v>
      </c>
      <c r="B667" s="120" t="s">
        <v>464</v>
      </c>
      <c r="C667" s="159" t="s">
        <v>19</v>
      </c>
      <c r="D667" s="159" t="s">
        <v>1934</v>
      </c>
      <c r="E667" s="121" t="s">
        <v>137</v>
      </c>
      <c r="F667" s="120">
        <v>251.39</v>
      </c>
      <c r="G667" s="122">
        <v>70</v>
      </c>
      <c r="H667" s="122">
        <v>80.5</v>
      </c>
      <c r="I667" s="122">
        <v>20236.89</v>
      </c>
      <c r="J667" s="123">
        <v>7.8477506536302061E-3</v>
      </c>
    </row>
    <row r="668" spans="1:10" ht="25.5" x14ac:dyDescent="0.2">
      <c r="A668" s="159" t="s">
        <v>1935</v>
      </c>
      <c r="B668" s="120" t="s">
        <v>1936</v>
      </c>
      <c r="C668" s="159" t="s">
        <v>16</v>
      </c>
      <c r="D668" s="159" t="s">
        <v>1937</v>
      </c>
      <c r="E668" s="121" t="s">
        <v>137</v>
      </c>
      <c r="F668" s="120">
        <v>49.85</v>
      </c>
      <c r="G668" s="122">
        <v>66.37</v>
      </c>
      <c r="H668" s="122">
        <v>82.07</v>
      </c>
      <c r="I668" s="122">
        <v>4091.18</v>
      </c>
      <c r="J668" s="123">
        <v>1.5865362967886285E-3</v>
      </c>
    </row>
    <row r="669" spans="1:10" ht="25.5" x14ac:dyDescent="0.2">
      <c r="A669" s="159" t="s">
        <v>1938</v>
      </c>
      <c r="B669" s="120" t="s">
        <v>1939</v>
      </c>
      <c r="C669" s="159" t="s">
        <v>16</v>
      </c>
      <c r="D669" s="159" t="s">
        <v>1940</v>
      </c>
      <c r="E669" s="121" t="s">
        <v>137</v>
      </c>
      <c r="F669" s="120">
        <v>49.85</v>
      </c>
      <c r="G669" s="122">
        <v>87.57</v>
      </c>
      <c r="H669" s="122">
        <v>108.7</v>
      </c>
      <c r="I669" s="122">
        <v>5418.69</v>
      </c>
      <c r="J669" s="123">
        <v>2.1013371120423871E-3</v>
      </c>
    </row>
    <row r="670" spans="1:10" x14ac:dyDescent="0.2">
      <c r="A670" s="159" t="s">
        <v>1941</v>
      </c>
      <c r="B670" s="120" t="s">
        <v>1942</v>
      </c>
      <c r="C670" s="159" t="s">
        <v>16</v>
      </c>
      <c r="D670" s="159" t="s">
        <v>1943</v>
      </c>
      <c r="E670" s="121" t="s">
        <v>1944</v>
      </c>
      <c r="F670" s="120">
        <v>16.62</v>
      </c>
      <c r="G670" s="122">
        <v>73.06</v>
      </c>
      <c r="H670" s="122">
        <v>84.01</v>
      </c>
      <c r="I670" s="122">
        <v>1396.24</v>
      </c>
      <c r="J670" s="123">
        <v>5.4145391770299878E-4</v>
      </c>
    </row>
    <row r="671" spans="1:10" x14ac:dyDescent="0.2">
      <c r="A671" s="159" t="s">
        <v>1945</v>
      </c>
      <c r="B671" s="120" t="s">
        <v>1946</v>
      </c>
      <c r="C671" s="159" t="s">
        <v>455</v>
      </c>
      <c r="D671" s="159" t="s">
        <v>1947</v>
      </c>
      <c r="E671" s="121" t="s">
        <v>20</v>
      </c>
      <c r="F671" s="120">
        <v>332.34</v>
      </c>
      <c r="G671" s="122">
        <v>0.4</v>
      </c>
      <c r="H671" s="122">
        <v>0.49</v>
      </c>
      <c r="I671" s="122">
        <v>162.84</v>
      </c>
      <c r="J671" s="123">
        <v>6.3148424310115973E-5</v>
      </c>
    </row>
    <row r="672" spans="1:10" x14ac:dyDescent="0.2">
      <c r="A672" s="159" t="s">
        <v>1948</v>
      </c>
      <c r="B672" s="120" t="s">
        <v>1949</v>
      </c>
      <c r="C672" s="159" t="s">
        <v>455</v>
      </c>
      <c r="D672" s="159" t="s">
        <v>1950</v>
      </c>
      <c r="E672" s="121" t="s">
        <v>20</v>
      </c>
      <c r="F672" s="120">
        <v>332.34</v>
      </c>
      <c r="G672" s="122">
        <v>0.28000000000000003</v>
      </c>
      <c r="H672" s="122">
        <v>0.34</v>
      </c>
      <c r="I672" s="122">
        <v>112.99</v>
      </c>
      <c r="J672" s="123">
        <v>4.3816878302628369E-5</v>
      </c>
    </row>
    <row r="673" spans="1:10" x14ac:dyDescent="0.2">
      <c r="A673" s="159" t="s">
        <v>1951</v>
      </c>
      <c r="B673" s="120" t="s">
        <v>1952</v>
      </c>
      <c r="C673" s="159" t="s">
        <v>455</v>
      </c>
      <c r="D673" s="159" t="s">
        <v>1953</v>
      </c>
      <c r="E673" s="121" t="s">
        <v>1954</v>
      </c>
      <c r="F673" s="120">
        <v>41.55</v>
      </c>
      <c r="G673" s="122">
        <v>197.58</v>
      </c>
      <c r="H673" s="122">
        <v>243.95</v>
      </c>
      <c r="I673" s="122">
        <v>10136.120000000001</v>
      </c>
      <c r="J673" s="123">
        <v>3.9307295911216698E-3</v>
      </c>
    </row>
    <row r="674" spans="1:10" ht="51" x14ac:dyDescent="0.2">
      <c r="A674" s="159" t="s">
        <v>1955</v>
      </c>
      <c r="B674" s="120" t="s">
        <v>1956</v>
      </c>
      <c r="C674" s="159" t="s">
        <v>19</v>
      </c>
      <c r="D674" s="159" t="s">
        <v>1957</v>
      </c>
      <c r="E674" s="121" t="s">
        <v>20</v>
      </c>
      <c r="F674" s="120">
        <v>28</v>
      </c>
      <c r="G674" s="122">
        <v>38.130000000000003</v>
      </c>
      <c r="H674" s="122">
        <v>47.05</v>
      </c>
      <c r="I674" s="122">
        <v>1317.4</v>
      </c>
      <c r="J674" s="123">
        <v>5.1088021484983282E-4</v>
      </c>
    </row>
    <row r="675" spans="1:10" ht="25.5" x14ac:dyDescent="0.2">
      <c r="A675" s="159" t="s">
        <v>1958</v>
      </c>
      <c r="B675" s="120" t="s">
        <v>1939</v>
      </c>
      <c r="C675" s="159" t="s">
        <v>16</v>
      </c>
      <c r="D675" s="159" t="s">
        <v>1959</v>
      </c>
      <c r="E675" s="121" t="s">
        <v>137</v>
      </c>
      <c r="F675" s="120">
        <v>4.2</v>
      </c>
      <c r="G675" s="122">
        <v>87.57</v>
      </c>
      <c r="H675" s="122">
        <v>108.7</v>
      </c>
      <c r="I675" s="122">
        <v>456.54</v>
      </c>
      <c r="J675" s="123">
        <v>1.7704361111852337E-4</v>
      </c>
    </row>
    <row r="676" spans="1:10" ht="25.5" x14ac:dyDescent="0.2">
      <c r="A676" s="159" t="s">
        <v>1960</v>
      </c>
      <c r="B676" s="120" t="s">
        <v>461</v>
      </c>
      <c r="C676" s="159" t="s">
        <v>455</v>
      </c>
      <c r="D676" s="159" t="s">
        <v>1961</v>
      </c>
      <c r="E676" s="121" t="s">
        <v>463</v>
      </c>
      <c r="F676" s="120">
        <v>2431.2600000000002</v>
      </c>
      <c r="G676" s="122">
        <v>0.81</v>
      </c>
      <c r="H676" s="122">
        <v>0.99</v>
      </c>
      <c r="I676" s="122">
        <v>2406.94</v>
      </c>
      <c r="J676" s="123">
        <v>9.3339761980465821E-4</v>
      </c>
    </row>
    <row r="677" spans="1:10" ht="25.5" x14ac:dyDescent="0.2">
      <c r="A677" s="159" t="s">
        <v>1962</v>
      </c>
      <c r="B677" s="120" t="s">
        <v>461</v>
      </c>
      <c r="C677" s="159" t="s">
        <v>455</v>
      </c>
      <c r="D677" s="159" t="s">
        <v>1963</v>
      </c>
      <c r="E677" s="121" t="s">
        <v>463</v>
      </c>
      <c r="F677" s="120">
        <v>367.24</v>
      </c>
      <c r="G677" s="122">
        <v>0.81</v>
      </c>
      <c r="H677" s="122">
        <v>0.99</v>
      </c>
      <c r="I677" s="122">
        <v>363.56</v>
      </c>
      <c r="J677" s="123">
        <v>1.4098649682010416E-4</v>
      </c>
    </row>
    <row r="678" spans="1:10" ht="25.5" x14ac:dyDescent="0.2">
      <c r="A678" s="159" t="s">
        <v>1964</v>
      </c>
      <c r="B678" s="120" t="s">
        <v>461</v>
      </c>
      <c r="C678" s="159" t="s">
        <v>455</v>
      </c>
      <c r="D678" s="159" t="s">
        <v>1965</v>
      </c>
      <c r="E678" s="121" t="s">
        <v>463</v>
      </c>
      <c r="F678" s="120">
        <v>10445.299999999999</v>
      </c>
      <c r="G678" s="122">
        <v>0.81</v>
      </c>
      <c r="H678" s="122">
        <v>0.99</v>
      </c>
      <c r="I678" s="122">
        <v>10340.84</v>
      </c>
      <c r="J678" s="123">
        <v>4.0101188408438937E-3</v>
      </c>
    </row>
    <row r="679" spans="1:10" ht="25.5" x14ac:dyDescent="0.2">
      <c r="A679" s="159" t="s">
        <v>1966</v>
      </c>
      <c r="B679" s="120" t="s">
        <v>461</v>
      </c>
      <c r="C679" s="159" t="s">
        <v>455</v>
      </c>
      <c r="D679" s="159" t="s">
        <v>1967</v>
      </c>
      <c r="E679" s="121" t="s">
        <v>463</v>
      </c>
      <c r="F679" s="120">
        <v>656.49</v>
      </c>
      <c r="G679" s="122">
        <v>0.81</v>
      </c>
      <c r="H679" s="122">
        <v>0.99</v>
      </c>
      <c r="I679" s="122">
        <v>649.91999999999996</v>
      </c>
      <c r="J679" s="123">
        <v>2.5203527344405902E-4</v>
      </c>
    </row>
    <row r="680" spans="1:10" ht="25.5" x14ac:dyDescent="0.2">
      <c r="A680" s="159" t="s">
        <v>1968</v>
      </c>
      <c r="B680" s="120" t="s">
        <v>1969</v>
      </c>
      <c r="C680" s="159" t="s">
        <v>455</v>
      </c>
      <c r="D680" s="159" t="s">
        <v>1970</v>
      </c>
      <c r="E680" s="121" t="s">
        <v>463</v>
      </c>
      <c r="F680" s="120">
        <v>394.73</v>
      </c>
      <c r="G680" s="122">
        <v>1.26</v>
      </c>
      <c r="H680" s="122">
        <v>1.54</v>
      </c>
      <c r="I680" s="122">
        <v>607.88</v>
      </c>
      <c r="J680" s="123">
        <v>2.3573240094346164E-4</v>
      </c>
    </row>
    <row r="681" spans="1:10" x14ac:dyDescent="0.2">
      <c r="A681" s="3" t="s">
        <v>1971</v>
      </c>
      <c r="B681" s="3"/>
      <c r="C681" s="3"/>
      <c r="D681" s="3" t="s">
        <v>1972</v>
      </c>
      <c r="E681" s="3"/>
      <c r="F681" s="2"/>
      <c r="G681" s="3"/>
      <c r="H681" s="3"/>
      <c r="I681" s="105">
        <v>17426.89</v>
      </c>
      <c r="J681" s="106">
        <v>6.7580486620346164E-3</v>
      </c>
    </row>
    <row r="682" spans="1:10" x14ac:dyDescent="0.2">
      <c r="A682" s="159" t="s">
        <v>1973</v>
      </c>
      <c r="B682" s="120" t="s">
        <v>1974</v>
      </c>
      <c r="C682" s="159" t="s">
        <v>16</v>
      </c>
      <c r="D682" s="159" t="s">
        <v>1975</v>
      </c>
      <c r="E682" s="121" t="s">
        <v>1954</v>
      </c>
      <c r="F682" s="120">
        <v>0.43</v>
      </c>
      <c r="G682" s="122">
        <v>3814.67</v>
      </c>
      <c r="H682" s="122">
        <v>4386.87</v>
      </c>
      <c r="I682" s="122">
        <v>1886.35</v>
      </c>
      <c r="J682" s="123">
        <v>7.3151578357521043E-4</v>
      </c>
    </row>
    <row r="683" spans="1:10" s="145" customFormat="1" ht="14.25" customHeight="1" x14ac:dyDescent="0.2">
      <c r="A683" s="159" t="s">
        <v>1976</v>
      </c>
      <c r="B683" s="120" t="s">
        <v>1977</v>
      </c>
      <c r="C683" s="159" t="s">
        <v>16</v>
      </c>
      <c r="D683" s="159" t="s">
        <v>1978</v>
      </c>
      <c r="E683" s="121" t="s">
        <v>1954</v>
      </c>
      <c r="F683" s="120">
        <v>0.15</v>
      </c>
      <c r="G683" s="122">
        <v>4030.93</v>
      </c>
      <c r="H683" s="122">
        <v>4635.5600000000004</v>
      </c>
      <c r="I683" s="122">
        <v>695.33</v>
      </c>
      <c r="J683" s="123">
        <v>2.6964501274596498E-4</v>
      </c>
    </row>
    <row r="684" spans="1:10" s="145" customFormat="1" ht="14.25" customHeight="1" x14ac:dyDescent="0.2">
      <c r="A684" s="159" t="s">
        <v>1979</v>
      </c>
      <c r="B684" s="120" t="s">
        <v>1980</v>
      </c>
      <c r="C684" s="159" t="s">
        <v>16</v>
      </c>
      <c r="D684" s="159" t="s">
        <v>1981</v>
      </c>
      <c r="E684" s="121" t="s">
        <v>1954</v>
      </c>
      <c r="F684" s="120">
        <v>2.63</v>
      </c>
      <c r="G684" s="122">
        <v>4908.33</v>
      </c>
      <c r="H684" s="122">
        <v>5644.57</v>
      </c>
      <c r="I684" s="122">
        <v>14845.21</v>
      </c>
      <c r="J684" s="123">
        <v>5.7568878657134406E-3</v>
      </c>
    </row>
    <row r="685" spans="1:10" s="160" customFormat="1" ht="6.75" customHeight="1" x14ac:dyDescent="0.2">
      <c r="A685" s="164"/>
      <c r="B685" s="165"/>
      <c r="C685" s="164"/>
      <c r="D685" s="164"/>
      <c r="E685" s="166"/>
      <c r="F685" s="165"/>
      <c r="G685" s="257"/>
      <c r="H685" s="257"/>
      <c r="I685" s="257"/>
      <c r="J685" s="167"/>
    </row>
    <row r="686" spans="1:10" s="147" customFormat="1" ht="14.25" customHeight="1" x14ac:dyDescent="0.2">
      <c r="A686" s="164"/>
      <c r="B686" s="165"/>
      <c r="C686" s="164"/>
      <c r="D686" s="164"/>
      <c r="E686" s="166"/>
      <c r="F686" s="165"/>
      <c r="G686" s="148" t="s">
        <v>24</v>
      </c>
      <c r="H686" s="148"/>
      <c r="I686" s="151">
        <v>2096855.03</v>
      </c>
      <c r="J686" s="167"/>
    </row>
    <row r="687" spans="1:10" s="145" customFormat="1" x14ac:dyDescent="0.2">
      <c r="A687" s="168"/>
      <c r="B687" s="168"/>
      <c r="C687" s="168"/>
      <c r="D687" s="133"/>
      <c r="E687" s="141"/>
      <c r="F687" s="110"/>
      <c r="G687" s="148" t="s">
        <v>25</v>
      </c>
      <c r="H687" s="148"/>
      <c r="I687" s="151">
        <v>481831.64</v>
      </c>
      <c r="J687" s="148"/>
    </row>
    <row r="688" spans="1:10" s="145" customFormat="1" ht="14.25" customHeight="1" x14ac:dyDescent="0.2">
      <c r="A688" s="168"/>
      <c r="B688" s="168"/>
      <c r="C688" s="168"/>
      <c r="D688" s="133"/>
      <c r="E688" s="141"/>
      <c r="F688" s="110"/>
      <c r="G688" s="148" t="s">
        <v>26</v>
      </c>
      <c r="H688" s="148"/>
      <c r="I688" s="151">
        <v>2578686.67</v>
      </c>
      <c r="J688" s="148"/>
    </row>
    <row r="689" spans="1:10" s="145" customFormat="1" ht="14.25" customHeight="1" x14ac:dyDescent="0.2">
      <c r="A689" s="184" t="s">
        <v>3766</v>
      </c>
      <c r="B689" s="184"/>
      <c r="C689" s="184"/>
      <c r="D689" s="184"/>
      <c r="E689" s="184"/>
      <c r="F689" s="110"/>
      <c r="G689" s="110"/>
      <c r="H689" s="110"/>
      <c r="I689" s="110"/>
      <c r="J689" s="110"/>
    </row>
    <row r="690" spans="1:10" s="145" customFormat="1" ht="14.25" customHeight="1" x14ac:dyDescent="0.2">
      <c r="A690" s="110"/>
      <c r="C690" s="119"/>
      <c r="E690" s="111"/>
      <c r="F690" s="110"/>
      <c r="G690" s="110"/>
      <c r="H690" s="110"/>
      <c r="I690" s="110"/>
      <c r="J690" s="110"/>
    </row>
    <row r="691" spans="1:10" s="145" customFormat="1" ht="14.25" customHeight="1" x14ac:dyDescent="0.2">
      <c r="A691" s="109"/>
      <c r="B691" s="110"/>
      <c r="C691" s="185" t="s">
        <v>33</v>
      </c>
      <c r="D691" s="185"/>
      <c r="E691" s="112"/>
      <c r="F691" s="110"/>
      <c r="G691" s="110"/>
      <c r="H691" s="110"/>
      <c r="I691" s="110"/>
      <c r="J691" s="110"/>
    </row>
    <row r="692" spans="1:10" s="145" customFormat="1" x14ac:dyDescent="0.2">
      <c r="A692" s="110"/>
      <c r="B692" s="110"/>
      <c r="C692" s="182" t="s">
        <v>34</v>
      </c>
      <c r="D692" s="182"/>
      <c r="E692" s="112"/>
      <c r="F692" s="110"/>
      <c r="G692" s="110"/>
      <c r="H692" s="110"/>
      <c r="I692" s="110"/>
      <c r="J692" s="110"/>
    </row>
    <row r="693" spans="1:10" s="145" customFormat="1" x14ac:dyDescent="0.2">
      <c r="A693" s="110"/>
      <c r="B693" s="110"/>
      <c r="C693" s="183" t="s">
        <v>35</v>
      </c>
      <c r="D693" s="183"/>
      <c r="E693" s="110"/>
      <c r="F693" s="110"/>
      <c r="G693" s="110"/>
      <c r="H693" s="110"/>
      <c r="I693" s="110"/>
      <c r="J693" s="110"/>
    </row>
    <row r="694" spans="1:10" s="145" customFormat="1" x14ac:dyDescent="0.2">
      <c r="C694" s="183" t="s">
        <v>36</v>
      </c>
      <c r="D694" s="183"/>
    </row>
  </sheetData>
  <mergeCells count="18">
    <mergeCell ref="C692:D692"/>
    <mergeCell ref="C693:D693"/>
    <mergeCell ref="C694:D694"/>
    <mergeCell ref="A688:C688"/>
    <mergeCell ref="A689:E689"/>
    <mergeCell ref="C691:D691"/>
    <mergeCell ref="A687:C687"/>
    <mergeCell ref="A5:J5"/>
    <mergeCell ref="C1:D1"/>
    <mergeCell ref="G1:J1"/>
    <mergeCell ref="A2:B4"/>
    <mergeCell ref="C2:D2"/>
    <mergeCell ref="G2:J3"/>
    <mergeCell ref="C4:D4"/>
    <mergeCell ref="E1:F1"/>
    <mergeCell ref="E2:F2"/>
    <mergeCell ref="F4:J4"/>
    <mergeCell ref="C3:D3"/>
  </mergeCells>
  <pageMargins left="0.51181102362204722" right="0.51181102362204722" top="0.59055118110236227" bottom="0.78740157480314965" header="0.51181102362204722" footer="0.51181102362204722"/>
  <pageSetup paperSize="9" scale="69" fitToHeight="0" orientation="landscape" r:id="rId1"/>
  <headerFooter>
    <oddFoote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355DB1-4C2D-4DC1-8E52-421220C47E74}">
  <sheetPr>
    <pageSetUpPr fitToPage="1"/>
  </sheetPr>
  <dimension ref="A1:M42"/>
  <sheetViews>
    <sheetView showOutlineSymbols="0" showWhiteSpace="0" workbookViewId="0">
      <selection activeCell="M41" sqref="A1:M41"/>
    </sheetView>
  </sheetViews>
  <sheetFormatPr defaultRowHeight="14.25" x14ac:dyDescent="0.2"/>
  <cols>
    <col min="1" max="1" width="19.5" customWidth="1"/>
    <col min="2" max="2" width="70.375" customWidth="1"/>
    <col min="3" max="3" width="15.25" customWidth="1"/>
    <col min="4" max="13" width="10.625" customWidth="1"/>
  </cols>
  <sheetData>
    <row r="1" spans="1:13" ht="18" customHeight="1" x14ac:dyDescent="0.25">
      <c r="A1" s="110"/>
      <c r="B1" s="115" t="s">
        <v>32</v>
      </c>
      <c r="C1" s="134" t="s">
        <v>0</v>
      </c>
      <c r="D1" s="189" t="s">
        <v>1</v>
      </c>
      <c r="E1" s="189"/>
      <c r="F1" s="146"/>
      <c r="G1" s="110"/>
      <c r="H1" s="110"/>
      <c r="I1" s="110"/>
      <c r="J1" s="110"/>
      <c r="K1" s="110"/>
      <c r="L1" s="110"/>
      <c r="M1" s="110"/>
    </row>
    <row r="2" spans="1:13" ht="15" customHeight="1" x14ac:dyDescent="0.2">
      <c r="A2" s="109"/>
      <c r="B2" s="116" t="s">
        <v>320</v>
      </c>
      <c r="C2" s="132">
        <v>0.23499999999999999</v>
      </c>
      <c r="D2" s="188" t="s">
        <v>2</v>
      </c>
      <c r="E2" s="188"/>
      <c r="F2" s="188"/>
      <c r="G2" s="188"/>
      <c r="H2" s="110"/>
      <c r="I2" s="110"/>
      <c r="J2" s="110"/>
      <c r="K2" s="110"/>
      <c r="L2" s="110"/>
      <c r="M2" s="110"/>
    </row>
    <row r="3" spans="1:13" ht="25.5" customHeight="1" x14ac:dyDescent="0.25">
      <c r="A3" s="109"/>
      <c r="B3" s="117"/>
      <c r="C3" s="137"/>
      <c r="D3" s="188"/>
      <c r="E3" s="188"/>
      <c r="F3" s="188"/>
      <c r="G3" s="188"/>
      <c r="H3" s="110"/>
      <c r="I3" s="110"/>
      <c r="J3" s="110"/>
      <c r="K3" s="110"/>
      <c r="L3" s="110"/>
      <c r="M3" s="110"/>
    </row>
    <row r="4" spans="1:13" ht="30" customHeight="1" x14ac:dyDescent="0.2">
      <c r="A4" s="109"/>
      <c r="B4" s="136" t="s">
        <v>400</v>
      </c>
      <c r="C4" s="138" t="s">
        <v>147</v>
      </c>
      <c r="D4" s="190" t="s">
        <v>412</v>
      </c>
      <c r="E4" s="190"/>
      <c r="F4" s="190"/>
      <c r="G4" s="190"/>
      <c r="H4" s="190"/>
      <c r="I4" s="110"/>
      <c r="J4" s="110"/>
      <c r="K4" s="110"/>
      <c r="L4" s="110"/>
      <c r="M4" s="110"/>
    </row>
    <row r="5" spans="1:13" s="6" customFormat="1" ht="23.25" customHeight="1" x14ac:dyDescent="0.2">
      <c r="A5" s="186" t="s">
        <v>31</v>
      </c>
      <c r="B5" s="187"/>
      <c r="C5" s="187"/>
      <c r="D5" s="187"/>
      <c r="E5" s="187"/>
      <c r="F5" s="187"/>
      <c r="G5" s="187"/>
      <c r="H5" s="187"/>
      <c r="I5" s="187"/>
      <c r="J5" s="187"/>
      <c r="K5" s="187"/>
      <c r="L5" s="187"/>
      <c r="M5" s="187"/>
    </row>
    <row r="6" spans="1:13" ht="15" x14ac:dyDescent="0.2">
      <c r="A6" s="139" t="s">
        <v>4</v>
      </c>
      <c r="B6" s="139" t="s">
        <v>7</v>
      </c>
      <c r="C6" s="126" t="s">
        <v>30</v>
      </c>
      <c r="D6" s="127" t="s">
        <v>401</v>
      </c>
      <c r="E6" s="127" t="s">
        <v>402</v>
      </c>
      <c r="F6" s="127" t="s">
        <v>403</v>
      </c>
      <c r="G6" s="127" t="s">
        <v>404</v>
      </c>
      <c r="H6" s="127" t="s">
        <v>405</v>
      </c>
      <c r="I6" s="127" t="s">
        <v>406</v>
      </c>
      <c r="J6" s="127" t="s">
        <v>407</v>
      </c>
      <c r="K6" s="127" t="s">
        <v>408</v>
      </c>
      <c r="L6" s="127" t="s">
        <v>409</v>
      </c>
      <c r="M6" s="127" t="s">
        <v>410</v>
      </c>
    </row>
    <row r="7" spans="1:13" ht="26.25" thickBot="1" x14ac:dyDescent="0.25">
      <c r="A7" s="3" t="s">
        <v>14</v>
      </c>
      <c r="B7" s="3" t="s">
        <v>362</v>
      </c>
      <c r="C7" s="2" t="s">
        <v>1982</v>
      </c>
      <c r="D7" s="1" t="s">
        <v>1982</v>
      </c>
      <c r="E7" s="2" t="s">
        <v>28</v>
      </c>
      <c r="F7" s="2" t="s">
        <v>28</v>
      </c>
      <c r="G7" s="2" t="s">
        <v>28</v>
      </c>
      <c r="H7" s="2" t="s">
        <v>28</v>
      </c>
      <c r="I7" s="2" t="s">
        <v>28</v>
      </c>
      <c r="J7" s="2" t="s">
        <v>28</v>
      </c>
      <c r="K7" s="2" t="s">
        <v>28</v>
      </c>
      <c r="L7" s="2" t="s">
        <v>28</v>
      </c>
      <c r="M7" s="2" t="s">
        <v>28</v>
      </c>
    </row>
    <row r="8" spans="1:13" ht="27" thickTop="1" thickBot="1" x14ac:dyDescent="0.25">
      <c r="A8" s="3" t="s">
        <v>17</v>
      </c>
      <c r="B8" s="3" t="s">
        <v>363</v>
      </c>
      <c r="C8" s="2" t="s">
        <v>1983</v>
      </c>
      <c r="D8" s="1" t="s">
        <v>1984</v>
      </c>
      <c r="E8" s="1" t="s">
        <v>1985</v>
      </c>
      <c r="F8" s="2" t="s">
        <v>28</v>
      </c>
      <c r="G8" s="2" t="s">
        <v>28</v>
      </c>
      <c r="H8" s="2" t="s">
        <v>28</v>
      </c>
      <c r="I8" s="2" t="s">
        <v>28</v>
      </c>
      <c r="J8" s="2" t="s">
        <v>28</v>
      </c>
      <c r="K8" s="2" t="s">
        <v>28</v>
      </c>
      <c r="L8" s="2" t="s">
        <v>28</v>
      </c>
      <c r="M8" s="2" t="s">
        <v>28</v>
      </c>
    </row>
    <row r="9" spans="1:13" ht="27" thickTop="1" thickBot="1" x14ac:dyDescent="0.25">
      <c r="A9" s="3" t="s">
        <v>21</v>
      </c>
      <c r="B9" s="3" t="s">
        <v>364</v>
      </c>
      <c r="C9" s="2" t="s">
        <v>3645</v>
      </c>
      <c r="D9" s="1" t="s">
        <v>3646</v>
      </c>
      <c r="E9" s="1" t="s">
        <v>3646</v>
      </c>
      <c r="F9" s="1" t="s">
        <v>3646</v>
      </c>
      <c r="G9" s="1" t="s">
        <v>3646</v>
      </c>
      <c r="H9" s="1" t="s">
        <v>3646</v>
      </c>
      <c r="I9" s="1" t="s">
        <v>3646</v>
      </c>
      <c r="J9" s="1" t="s">
        <v>3646</v>
      </c>
      <c r="K9" s="1" t="s">
        <v>3646</v>
      </c>
      <c r="L9" s="1" t="s">
        <v>3646</v>
      </c>
      <c r="M9" s="1" t="s">
        <v>3646</v>
      </c>
    </row>
    <row r="10" spans="1:13" ht="27" thickTop="1" thickBot="1" x14ac:dyDescent="0.25">
      <c r="A10" s="3" t="s">
        <v>138</v>
      </c>
      <c r="B10" s="3" t="s">
        <v>365</v>
      </c>
      <c r="C10" s="2" t="s">
        <v>1986</v>
      </c>
      <c r="D10" s="2" t="s">
        <v>28</v>
      </c>
      <c r="E10" s="1" t="s">
        <v>1986</v>
      </c>
      <c r="F10" s="2" t="s">
        <v>28</v>
      </c>
      <c r="G10" s="2" t="s">
        <v>28</v>
      </c>
      <c r="H10" s="2" t="s">
        <v>28</v>
      </c>
      <c r="I10" s="2" t="s">
        <v>28</v>
      </c>
      <c r="J10" s="2" t="s">
        <v>28</v>
      </c>
      <c r="K10" s="2" t="s">
        <v>28</v>
      </c>
      <c r="L10" s="2" t="s">
        <v>28</v>
      </c>
      <c r="M10" s="2" t="s">
        <v>28</v>
      </c>
    </row>
    <row r="11" spans="1:13" ht="27" thickTop="1" thickBot="1" x14ac:dyDescent="0.25">
      <c r="A11" s="3" t="s">
        <v>149</v>
      </c>
      <c r="B11" s="3" t="s">
        <v>366</v>
      </c>
      <c r="C11" s="2" t="s">
        <v>1987</v>
      </c>
      <c r="D11" s="2" t="s">
        <v>28</v>
      </c>
      <c r="E11" s="1" t="s">
        <v>1988</v>
      </c>
      <c r="F11" s="1" t="s">
        <v>1989</v>
      </c>
      <c r="G11" s="2" t="s">
        <v>28</v>
      </c>
      <c r="H11" s="2" t="s">
        <v>28</v>
      </c>
      <c r="I11" s="2" t="s">
        <v>28</v>
      </c>
      <c r="J11" s="2" t="s">
        <v>28</v>
      </c>
      <c r="K11" s="2" t="s">
        <v>28</v>
      </c>
      <c r="L11" s="2" t="s">
        <v>28</v>
      </c>
      <c r="M11" s="2" t="s">
        <v>28</v>
      </c>
    </row>
    <row r="12" spans="1:13" ht="27" thickTop="1" thickBot="1" x14ac:dyDescent="0.25">
      <c r="A12" s="3" t="s">
        <v>367</v>
      </c>
      <c r="B12" s="3" t="s">
        <v>368</v>
      </c>
      <c r="C12" s="2" t="s">
        <v>1990</v>
      </c>
      <c r="D12" s="2" t="s">
        <v>28</v>
      </c>
      <c r="E12" s="2" t="s">
        <v>28</v>
      </c>
      <c r="F12" s="1" t="s">
        <v>1991</v>
      </c>
      <c r="G12" s="1" t="s">
        <v>1992</v>
      </c>
      <c r="H12" s="2" t="s">
        <v>28</v>
      </c>
      <c r="I12" s="2" t="s">
        <v>28</v>
      </c>
      <c r="J12" s="2" t="s">
        <v>28</v>
      </c>
      <c r="K12" s="2" t="s">
        <v>28</v>
      </c>
      <c r="L12" s="2" t="s">
        <v>28</v>
      </c>
      <c r="M12" s="2" t="s">
        <v>28</v>
      </c>
    </row>
    <row r="13" spans="1:13" ht="27" thickTop="1" thickBot="1" x14ac:dyDescent="0.25">
      <c r="A13" s="3" t="s">
        <v>159</v>
      </c>
      <c r="B13" s="3" t="s">
        <v>369</v>
      </c>
      <c r="C13" s="2" t="s">
        <v>1993</v>
      </c>
      <c r="D13" s="2" t="s">
        <v>28</v>
      </c>
      <c r="E13" s="2" t="s">
        <v>28</v>
      </c>
      <c r="F13" s="2" t="s">
        <v>28</v>
      </c>
      <c r="G13" s="1" t="s">
        <v>1994</v>
      </c>
      <c r="H13" s="1" t="s">
        <v>1995</v>
      </c>
      <c r="I13" s="1" t="s">
        <v>1995</v>
      </c>
      <c r="J13" s="2" t="s">
        <v>28</v>
      </c>
      <c r="K13" s="2" t="s">
        <v>28</v>
      </c>
      <c r="L13" s="2" t="s">
        <v>28</v>
      </c>
      <c r="M13" s="2" t="s">
        <v>28</v>
      </c>
    </row>
    <row r="14" spans="1:13" ht="27" thickTop="1" thickBot="1" x14ac:dyDescent="0.25">
      <c r="A14" s="3" t="s">
        <v>165</v>
      </c>
      <c r="B14" s="3" t="s">
        <v>370</v>
      </c>
      <c r="C14" s="2" t="s">
        <v>1996</v>
      </c>
      <c r="D14" s="2" t="s">
        <v>28</v>
      </c>
      <c r="E14" s="2" t="s">
        <v>28</v>
      </c>
      <c r="F14" s="2" t="s">
        <v>28</v>
      </c>
      <c r="G14" s="2" t="s">
        <v>28</v>
      </c>
      <c r="H14" s="2" t="s">
        <v>28</v>
      </c>
      <c r="I14" s="1" t="s">
        <v>1997</v>
      </c>
      <c r="J14" s="1" t="s">
        <v>1997</v>
      </c>
      <c r="K14" s="2" t="s">
        <v>28</v>
      </c>
      <c r="L14" s="2" t="s">
        <v>28</v>
      </c>
      <c r="M14" s="2" t="s">
        <v>28</v>
      </c>
    </row>
    <row r="15" spans="1:13" ht="27" thickTop="1" thickBot="1" x14ac:dyDescent="0.25">
      <c r="A15" s="3" t="s">
        <v>371</v>
      </c>
      <c r="B15" s="3" t="s">
        <v>372</v>
      </c>
      <c r="C15" s="2" t="s">
        <v>1998</v>
      </c>
      <c r="D15" s="2" t="s">
        <v>28</v>
      </c>
      <c r="E15" s="2" t="s">
        <v>28</v>
      </c>
      <c r="F15" s="2" t="s">
        <v>28</v>
      </c>
      <c r="G15" s="2" t="s">
        <v>28</v>
      </c>
      <c r="H15" s="1" t="s">
        <v>1999</v>
      </c>
      <c r="I15" s="1" t="s">
        <v>2000</v>
      </c>
      <c r="J15" s="1" t="s">
        <v>1999</v>
      </c>
      <c r="K15" s="2" t="s">
        <v>28</v>
      </c>
      <c r="L15" s="2" t="s">
        <v>28</v>
      </c>
      <c r="M15" s="2" t="s">
        <v>28</v>
      </c>
    </row>
    <row r="16" spans="1:13" ht="27" thickTop="1" thickBot="1" x14ac:dyDescent="0.25">
      <c r="A16" s="3" t="s">
        <v>373</v>
      </c>
      <c r="B16" s="3" t="s">
        <v>374</v>
      </c>
      <c r="C16" s="2" t="s">
        <v>2001</v>
      </c>
      <c r="D16" s="2" t="s">
        <v>28</v>
      </c>
      <c r="E16" s="2" t="s">
        <v>28</v>
      </c>
      <c r="F16" s="2" t="s">
        <v>28</v>
      </c>
      <c r="G16" s="2" t="s">
        <v>28</v>
      </c>
      <c r="H16" s="2" t="s">
        <v>28</v>
      </c>
      <c r="I16" s="2" t="s">
        <v>28</v>
      </c>
      <c r="J16" s="2" t="s">
        <v>28</v>
      </c>
      <c r="K16" s="1" t="s">
        <v>2002</v>
      </c>
      <c r="L16" s="1" t="s">
        <v>2002</v>
      </c>
      <c r="M16" s="2" t="s">
        <v>28</v>
      </c>
    </row>
    <row r="17" spans="1:13" ht="27" thickTop="1" thickBot="1" x14ac:dyDescent="0.25">
      <c r="A17" s="3" t="s">
        <v>375</v>
      </c>
      <c r="B17" s="3" t="s">
        <v>376</v>
      </c>
      <c r="C17" s="2" t="s">
        <v>2003</v>
      </c>
      <c r="D17" s="2" t="s">
        <v>28</v>
      </c>
      <c r="E17" s="2" t="s">
        <v>28</v>
      </c>
      <c r="F17" s="1" t="s">
        <v>2004</v>
      </c>
      <c r="G17" s="1" t="s">
        <v>2004</v>
      </c>
      <c r="H17" s="2" t="s">
        <v>28</v>
      </c>
      <c r="I17" s="2" t="s">
        <v>28</v>
      </c>
      <c r="J17" s="2" t="s">
        <v>28</v>
      </c>
      <c r="K17" s="1" t="s">
        <v>2005</v>
      </c>
      <c r="L17" s="2" t="s">
        <v>28</v>
      </c>
      <c r="M17" s="2" t="s">
        <v>28</v>
      </c>
    </row>
    <row r="18" spans="1:13" s="131" customFormat="1" ht="27" thickTop="1" thickBot="1" x14ac:dyDescent="0.25">
      <c r="A18" s="3" t="s">
        <v>377</v>
      </c>
      <c r="B18" s="3" t="s">
        <v>378</v>
      </c>
      <c r="C18" s="2" t="s">
        <v>3767</v>
      </c>
      <c r="D18" s="2" t="s">
        <v>28</v>
      </c>
      <c r="E18" s="2" t="s">
        <v>28</v>
      </c>
      <c r="F18" s="2" t="s">
        <v>28</v>
      </c>
      <c r="G18" s="2" t="s">
        <v>28</v>
      </c>
      <c r="H18" s="2" t="s">
        <v>28</v>
      </c>
      <c r="I18" s="2" t="s">
        <v>28</v>
      </c>
      <c r="J18" s="2" t="s">
        <v>28</v>
      </c>
      <c r="K18" s="2" t="s">
        <v>28</v>
      </c>
      <c r="L18" s="1" t="s">
        <v>3768</v>
      </c>
      <c r="M18" s="1" t="s">
        <v>3768</v>
      </c>
    </row>
    <row r="19" spans="1:13" ht="27" thickTop="1" thickBot="1" x14ac:dyDescent="0.25">
      <c r="A19" s="3" t="s">
        <v>379</v>
      </c>
      <c r="B19" s="3" t="s">
        <v>380</v>
      </c>
      <c r="C19" s="2" t="s">
        <v>2006</v>
      </c>
      <c r="D19" s="2" t="s">
        <v>28</v>
      </c>
      <c r="E19" s="2" t="s">
        <v>28</v>
      </c>
      <c r="F19" s="2" t="s">
        <v>28</v>
      </c>
      <c r="G19" s="2" t="s">
        <v>28</v>
      </c>
      <c r="H19" s="1" t="s">
        <v>2007</v>
      </c>
      <c r="I19" s="1" t="s">
        <v>2007</v>
      </c>
      <c r="J19" s="1" t="s">
        <v>2007</v>
      </c>
      <c r="K19" s="1" t="s">
        <v>2007</v>
      </c>
      <c r="L19" s="2" t="s">
        <v>28</v>
      </c>
      <c r="M19" s="2" t="s">
        <v>28</v>
      </c>
    </row>
    <row r="20" spans="1:13" ht="27" thickTop="1" thickBot="1" x14ac:dyDescent="0.25">
      <c r="A20" s="3" t="s">
        <v>381</v>
      </c>
      <c r="B20" s="3" t="s">
        <v>382</v>
      </c>
      <c r="C20" s="2" t="s">
        <v>2008</v>
      </c>
      <c r="D20" s="2" t="s">
        <v>28</v>
      </c>
      <c r="E20" s="2" t="s">
        <v>28</v>
      </c>
      <c r="F20" s="2" t="s">
        <v>28</v>
      </c>
      <c r="G20" s="2" t="s">
        <v>28</v>
      </c>
      <c r="H20" s="2" t="s">
        <v>28</v>
      </c>
      <c r="I20" s="2" t="s">
        <v>28</v>
      </c>
      <c r="J20" s="1" t="s">
        <v>2009</v>
      </c>
      <c r="K20" s="1" t="s">
        <v>2009</v>
      </c>
      <c r="L20" s="2" t="s">
        <v>28</v>
      </c>
      <c r="M20" s="2" t="s">
        <v>28</v>
      </c>
    </row>
    <row r="21" spans="1:13" ht="27" thickTop="1" thickBot="1" x14ac:dyDescent="0.25">
      <c r="A21" s="3" t="s">
        <v>383</v>
      </c>
      <c r="B21" s="3" t="s">
        <v>384</v>
      </c>
      <c r="C21" s="2" t="s">
        <v>2010</v>
      </c>
      <c r="D21" s="2" t="s">
        <v>28</v>
      </c>
      <c r="E21" s="2" t="s">
        <v>28</v>
      </c>
      <c r="F21" s="2" t="s">
        <v>28</v>
      </c>
      <c r="G21" s="2" t="s">
        <v>28</v>
      </c>
      <c r="H21" s="1" t="s">
        <v>2011</v>
      </c>
      <c r="I21" s="1" t="s">
        <v>2011</v>
      </c>
      <c r="J21" s="1" t="s">
        <v>2011</v>
      </c>
      <c r="K21" s="1" t="s">
        <v>2011</v>
      </c>
      <c r="L21" s="2" t="s">
        <v>28</v>
      </c>
      <c r="M21" s="2" t="s">
        <v>28</v>
      </c>
    </row>
    <row r="22" spans="1:13" ht="27" thickTop="1" thickBot="1" x14ac:dyDescent="0.25">
      <c r="A22" s="3" t="s">
        <v>385</v>
      </c>
      <c r="B22" s="3" t="s">
        <v>386</v>
      </c>
      <c r="C22" s="2" t="s">
        <v>2012</v>
      </c>
      <c r="D22" s="2" t="s">
        <v>28</v>
      </c>
      <c r="E22" s="2" t="s">
        <v>28</v>
      </c>
      <c r="F22" s="2" t="s">
        <v>28</v>
      </c>
      <c r="G22" s="2" t="s">
        <v>28</v>
      </c>
      <c r="H22" s="2" t="s">
        <v>28</v>
      </c>
      <c r="I22" s="2" t="s">
        <v>28</v>
      </c>
      <c r="J22" s="2" t="s">
        <v>28</v>
      </c>
      <c r="K22" s="2" t="s">
        <v>28</v>
      </c>
      <c r="L22" s="2" t="s">
        <v>28</v>
      </c>
      <c r="M22" s="1" t="s">
        <v>2012</v>
      </c>
    </row>
    <row r="23" spans="1:13" ht="27" thickTop="1" thickBot="1" x14ac:dyDescent="0.25">
      <c r="A23" s="3" t="s">
        <v>387</v>
      </c>
      <c r="B23" s="3" t="s">
        <v>388</v>
      </c>
      <c r="C23" s="2" t="s">
        <v>2013</v>
      </c>
      <c r="D23" s="2" t="s">
        <v>28</v>
      </c>
      <c r="E23" s="2" t="s">
        <v>28</v>
      </c>
      <c r="F23" s="2" t="s">
        <v>28</v>
      </c>
      <c r="G23" s="2" t="s">
        <v>28</v>
      </c>
      <c r="H23" s="2" t="s">
        <v>28</v>
      </c>
      <c r="I23" s="2" t="s">
        <v>28</v>
      </c>
      <c r="J23" s="2" t="s">
        <v>28</v>
      </c>
      <c r="K23" s="1" t="s">
        <v>2014</v>
      </c>
      <c r="L23" s="1" t="s">
        <v>2014</v>
      </c>
      <c r="M23" s="1" t="s">
        <v>2015</v>
      </c>
    </row>
    <row r="24" spans="1:13" ht="27" thickTop="1" thickBot="1" x14ac:dyDescent="0.25">
      <c r="A24" s="3" t="s">
        <v>389</v>
      </c>
      <c r="B24" s="3" t="s">
        <v>390</v>
      </c>
      <c r="C24" s="2" t="s">
        <v>2016</v>
      </c>
      <c r="D24" s="2" t="s">
        <v>28</v>
      </c>
      <c r="E24" s="2" t="s">
        <v>28</v>
      </c>
      <c r="F24" s="2" t="s">
        <v>28</v>
      </c>
      <c r="G24" s="2" t="s">
        <v>28</v>
      </c>
      <c r="H24" s="2" t="s">
        <v>28</v>
      </c>
      <c r="I24" s="2" t="s">
        <v>28</v>
      </c>
      <c r="J24" s="2" t="s">
        <v>28</v>
      </c>
      <c r="K24" s="2" t="s">
        <v>28</v>
      </c>
      <c r="L24" s="1" t="s">
        <v>2017</v>
      </c>
      <c r="M24" s="1" t="s">
        <v>2017</v>
      </c>
    </row>
    <row r="25" spans="1:13" ht="27" thickTop="1" thickBot="1" x14ac:dyDescent="0.25">
      <c r="A25" s="3" t="s">
        <v>391</v>
      </c>
      <c r="B25" s="3" t="s">
        <v>392</v>
      </c>
      <c r="C25" s="2" t="s">
        <v>2018</v>
      </c>
      <c r="D25" s="2" t="s">
        <v>28</v>
      </c>
      <c r="E25" s="2" t="s">
        <v>28</v>
      </c>
      <c r="F25" s="2" t="s">
        <v>28</v>
      </c>
      <c r="G25" s="2" t="s">
        <v>28</v>
      </c>
      <c r="H25" s="2" t="s">
        <v>28</v>
      </c>
      <c r="I25" s="2" t="s">
        <v>28</v>
      </c>
      <c r="J25" s="1" t="s">
        <v>2019</v>
      </c>
      <c r="K25" s="1" t="s">
        <v>2019</v>
      </c>
      <c r="L25" s="1" t="s">
        <v>2019</v>
      </c>
      <c r="M25" s="1" t="s">
        <v>2019</v>
      </c>
    </row>
    <row r="26" spans="1:13" ht="27" thickTop="1" thickBot="1" x14ac:dyDescent="0.25">
      <c r="A26" s="3" t="s">
        <v>393</v>
      </c>
      <c r="B26" s="3" t="s">
        <v>394</v>
      </c>
      <c r="C26" s="2" t="s">
        <v>2020</v>
      </c>
      <c r="D26" s="2" t="s">
        <v>28</v>
      </c>
      <c r="E26" s="2" t="s">
        <v>28</v>
      </c>
      <c r="F26" s="2" t="s">
        <v>28</v>
      </c>
      <c r="G26" s="2" t="s">
        <v>28</v>
      </c>
      <c r="H26" s="2" t="s">
        <v>28</v>
      </c>
      <c r="I26" s="2" t="s">
        <v>28</v>
      </c>
      <c r="J26" s="2" t="s">
        <v>28</v>
      </c>
      <c r="K26" s="2" t="s">
        <v>28</v>
      </c>
      <c r="L26" s="2" t="s">
        <v>28</v>
      </c>
      <c r="M26" s="1" t="s">
        <v>2020</v>
      </c>
    </row>
    <row r="27" spans="1:13" ht="27" thickTop="1" thickBot="1" x14ac:dyDescent="0.25">
      <c r="A27" s="3" t="s">
        <v>395</v>
      </c>
      <c r="B27" s="3" t="s">
        <v>1841</v>
      </c>
      <c r="C27" s="2" t="s">
        <v>2021</v>
      </c>
      <c r="D27" s="2" t="s">
        <v>28</v>
      </c>
      <c r="E27" s="2" t="s">
        <v>28</v>
      </c>
      <c r="F27" s="2" t="s">
        <v>28</v>
      </c>
      <c r="G27" s="2" t="s">
        <v>28</v>
      </c>
      <c r="H27" s="2" t="s">
        <v>28</v>
      </c>
      <c r="I27" s="1" t="s">
        <v>2022</v>
      </c>
      <c r="J27" s="1" t="s">
        <v>2022</v>
      </c>
      <c r="K27" s="1" t="s">
        <v>2022</v>
      </c>
      <c r="L27" s="1" t="s">
        <v>2022</v>
      </c>
      <c r="M27" s="2" t="s">
        <v>28</v>
      </c>
    </row>
    <row r="28" spans="1:13" ht="27" thickTop="1" thickBot="1" x14ac:dyDescent="0.25">
      <c r="A28" s="3" t="s">
        <v>396</v>
      </c>
      <c r="B28" s="3" t="s">
        <v>397</v>
      </c>
      <c r="C28" s="2" t="s">
        <v>3647</v>
      </c>
      <c r="D28" s="2" t="s">
        <v>28</v>
      </c>
      <c r="E28" s="2" t="s">
        <v>28</v>
      </c>
      <c r="F28" s="2" t="s">
        <v>28</v>
      </c>
      <c r="G28" s="2" t="s">
        <v>28</v>
      </c>
      <c r="H28" s="2" t="s">
        <v>28</v>
      </c>
      <c r="I28" s="2" t="s">
        <v>28</v>
      </c>
      <c r="J28" s="2" t="s">
        <v>28</v>
      </c>
      <c r="K28" s="2" t="s">
        <v>28</v>
      </c>
      <c r="L28" s="2" t="s">
        <v>28</v>
      </c>
      <c r="M28" s="1" t="s">
        <v>3647</v>
      </c>
    </row>
    <row r="29" spans="1:13" ht="27" thickTop="1" thickBot="1" x14ac:dyDescent="0.25">
      <c r="A29" s="3" t="s">
        <v>398</v>
      </c>
      <c r="B29" s="3" t="s">
        <v>399</v>
      </c>
      <c r="C29" s="2" t="s">
        <v>2023</v>
      </c>
      <c r="D29" s="2" t="s">
        <v>28</v>
      </c>
      <c r="E29" s="2" t="s">
        <v>28</v>
      </c>
      <c r="F29" s="2" t="s">
        <v>28</v>
      </c>
      <c r="G29" s="2" t="s">
        <v>28</v>
      </c>
      <c r="H29" s="2" t="s">
        <v>28</v>
      </c>
      <c r="I29" s="2" t="s">
        <v>28</v>
      </c>
      <c r="J29" s="2" t="s">
        <v>28</v>
      </c>
      <c r="K29" s="2" t="s">
        <v>28</v>
      </c>
      <c r="L29" s="2" t="s">
        <v>28</v>
      </c>
      <c r="M29" s="1" t="s">
        <v>2023</v>
      </c>
    </row>
    <row r="30" spans="1:13" ht="27" thickTop="1" thickBot="1" x14ac:dyDescent="0.25">
      <c r="A30" s="3" t="s">
        <v>1895</v>
      </c>
      <c r="B30" s="3" t="s">
        <v>1896</v>
      </c>
      <c r="C30" s="2" t="s">
        <v>2024</v>
      </c>
      <c r="D30" s="2" t="s">
        <v>28</v>
      </c>
      <c r="E30" s="2" t="s">
        <v>28</v>
      </c>
      <c r="F30" s="2" t="s">
        <v>28</v>
      </c>
      <c r="G30" s="2" t="s">
        <v>28</v>
      </c>
      <c r="H30" s="2" t="s">
        <v>28</v>
      </c>
      <c r="I30" s="2" t="s">
        <v>28</v>
      </c>
      <c r="J30" s="1" t="s">
        <v>2025</v>
      </c>
      <c r="K30" s="1" t="s">
        <v>2026</v>
      </c>
      <c r="L30" s="1" t="s">
        <v>2026</v>
      </c>
      <c r="M30" s="1" t="s">
        <v>2027</v>
      </c>
    </row>
    <row r="31" spans="1:13" s="140" customFormat="1" ht="14.25" customHeight="1" thickTop="1" x14ac:dyDescent="0.2">
      <c r="A31" s="191" t="s">
        <v>2028</v>
      </c>
      <c r="B31" s="191"/>
      <c r="C31" s="154"/>
      <c r="D31" s="153" t="s">
        <v>3769</v>
      </c>
      <c r="E31" s="153" t="s">
        <v>3770</v>
      </c>
      <c r="F31" s="153" t="s">
        <v>3771</v>
      </c>
      <c r="G31" s="153" t="s">
        <v>3772</v>
      </c>
      <c r="H31" s="153" t="s">
        <v>3773</v>
      </c>
      <c r="I31" s="153" t="s">
        <v>3774</v>
      </c>
      <c r="J31" s="153" t="s">
        <v>3775</v>
      </c>
      <c r="K31" s="153" t="s">
        <v>3776</v>
      </c>
      <c r="L31" s="153" t="s">
        <v>3777</v>
      </c>
      <c r="M31" s="153" t="s">
        <v>3778</v>
      </c>
    </row>
    <row r="32" spans="1:13" s="140" customFormat="1" ht="14.25" customHeight="1" x14ac:dyDescent="0.2">
      <c r="A32" s="191" t="s">
        <v>2029</v>
      </c>
      <c r="B32" s="191"/>
      <c r="C32" s="154"/>
      <c r="D32" s="153" t="s">
        <v>3651</v>
      </c>
      <c r="E32" s="153" t="s">
        <v>3779</v>
      </c>
      <c r="F32" s="153" t="s">
        <v>3648</v>
      </c>
      <c r="G32" s="153" t="s">
        <v>3649</v>
      </c>
      <c r="H32" s="153" t="s">
        <v>3780</v>
      </c>
      <c r="I32" s="153" t="s">
        <v>3650</v>
      </c>
      <c r="J32" s="153" t="s">
        <v>3781</v>
      </c>
      <c r="K32" s="153" t="s">
        <v>3782</v>
      </c>
      <c r="L32" s="153" t="s">
        <v>3783</v>
      </c>
      <c r="M32" s="153" t="s">
        <v>3784</v>
      </c>
    </row>
    <row r="33" spans="1:13" ht="14.25" customHeight="1" x14ac:dyDescent="0.2">
      <c r="A33" s="191" t="s">
        <v>2030</v>
      </c>
      <c r="B33" s="191"/>
      <c r="C33" s="154"/>
      <c r="D33" s="153" t="s">
        <v>3769</v>
      </c>
      <c r="E33" s="153" t="s">
        <v>3785</v>
      </c>
      <c r="F33" s="153" t="s">
        <v>3786</v>
      </c>
      <c r="G33" s="153" t="s">
        <v>3787</v>
      </c>
      <c r="H33" s="153" t="s">
        <v>3788</v>
      </c>
      <c r="I33" s="153" t="s">
        <v>3789</v>
      </c>
      <c r="J33" s="153" t="s">
        <v>3790</v>
      </c>
      <c r="K33" s="153" t="s">
        <v>3791</v>
      </c>
      <c r="L33" s="153" t="s">
        <v>3792</v>
      </c>
      <c r="M33" s="153" t="s">
        <v>2031</v>
      </c>
    </row>
    <row r="34" spans="1:13" x14ac:dyDescent="0.2">
      <c r="A34" s="191" t="s">
        <v>2032</v>
      </c>
      <c r="B34" s="191"/>
      <c r="C34" s="154"/>
      <c r="D34" s="153" t="s">
        <v>3651</v>
      </c>
      <c r="E34" s="153" t="s">
        <v>3793</v>
      </c>
      <c r="F34" s="153" t="s">
        <v>3794</v>
      </c>
      <c r="G34" s="153" t="s">
        <v>3795</v>
      </c>
      <c r="H34" s="153" t="s">
        <v>3796</v>
      </c>
      <c r="I34" s="153" t="s">
        <v>3797</v>
      </c>
      <c r="J34" s="153" t="s">
        <v>3798</v>
      </c>
      <c r="K34" s="153" t="s">
        <v>3799</v>
      </c>
      <c r="L34" s="153" t="s">
        <v>3800</v>
      </c>
      <c r="M34" s="153" t="s">
        <v>3801</v>
      </c>
    </row>
    <row r="35" spans="1:13" x14ac:dyDescent="0.2">
      <c r="A35" s="110"/>
      <c r="B35" s="110"/>
      <c r="C35" s="110"/>
      <c r="D35" s="110"/>
      <c r="E35" s="110"/>
      <c r="F35" s="110"/>
      <c r="G35" s="110"/>
      <c r="H35" s="110"/>
      <c r="I35" s="110"/>
      <c r="J35" s="110"/>
      <c r="K35" s="110"/>
      <c r="L35" s="110"/>
      <c r="M35" s="110"/>
    </row>
    <row r="36" spans="1:13" x14ac:dyDescent="0.2">
      <c r="A36" s="184" t="s">
        <v>3766</v>
      </c>
      <c r="B36" s="184"/>
      <c r="C36" s="184"/>
      <c r="D36" s="184"/>
      <c r="E36" s="184"/>
      <c r="F36" s="110"/>
      <c r="G36" s="110"/>
      <c r="H36" s="110"/>
      <c r="I36" s="110"/>
      <c r="J36" s="110"/>
      <c r="K36" s="110"/>
      <c r="L36" s="110"/>
      <c r="M36" s="110"/>
    </row>
    <row r="37" spans="1:13" x14ac:dyDescent="0.2">
      <c r="A37" s="110"/>
      <c r="B37" s="110"/>
      <c r="C37" s="110"/>
      <c r="D37" s="110"/>
      <c r="E37" s="110"/>
      <c r="F37" s="110"/>
      <c r="G37" s="110"/>
      <c r="H37" s="110"/>
      <c r="I37" s="110"/>
      <c r="J37" s="110"/>
      <c r="K37" s="110"/>
      <c r="L37" s="110"/>
      <c r="M37" s="110"/>
    </row>
    <row r="38" spans="1:13" x14ac:dyDescent="0.2">
      <c r="A38" s="110"/>
      <c r="B38" s="185" t="s">
        <v>33</v>
      </c>
      <c r="C38" s="185"/>
      <c r="D38" s="110"/>
      <c r="E38" s="110"/>
      <c r="F38" s="110"/>
      <c r="G38" s="110"/>
      <c r="H38" s="110"/>
      <c r="I38" s="110"/>
      <c r="J38" s="110"/>
      <c r="K38" s="110"/>
      <c r="L38" s="110"/>
      <c r="M38" s="110"/>
    </row>
    <row r="39" spans="1:13" x14ac:dyDescent="0.2">
      <c r="A39" s="110"/>
      <c r="B39" s="182" t="s">
        <v>34</v>
      </c>
      <c r="C39" s="182"/>
      <c r="D39" s="110"/>
      <c r="E39" s="110"/>
      <c r="F39" s="110"/>
      <c r="G39" s="110"/>
      <c r="H39" s="110"/>
      <c r="I39" s="110"/>
      <c r="J39" s="110"/>
      <c r="K39" s="110"/>
      <c r="L39" s="110"/>
      <c r="M39" s="110"/>
    </row>
    <row r="40" spans="1:13" x14ac:dyDescent="0.2">
      <c r="A40" s="110"/>
      <c r="B40" s="183" t="s">
        <v>35</v>
      </c>
      <c r="C40" s="183"/>
      <c r="D40" s="110"/>
      <c r="E40" s="110"/>
      <c r="F40" s="110"/>
      <c r="G40" s="110"/>
      <c r="H40" s="110"/>
      <c r="I40" s="110"/>
      <c r="J40" s="110"/>
      <c r="K40" s="110"/>
      <c r="L40" s="110"/>
      <c r="M40" s="110"/>
    </row>
    <row r="41" spans="1:13" x14ac:dyDescent="0.2">
      <c r="A41" s="110"/>
      <c r="B41" s="183" t="s">
        <v>36</v>
      </c>
      <c r="C41" s="183"/>
      <c r="D41" s="110"/>
      <c r="E41" s="110"/>
      <c r="F41" s="110"/>
      <c r="G41" s="110"/>
      <c r="H41" s="110"/>
      <c r="I41" s="110"/>
      <c r="J41" s="110"/>
      <c r="K41" s="110"/>
      <c r="L41" s="110"/>
      <c r="M41" s="110"/>
    </row>
    <row r="42" spans="1:13" x14ac:dyDescent="0.2">
      <c r="A42" s="110"/>
      <c r="B42" s="110"/>
      <c r="C42" s="110"/>
      <c r="D42" s="110"/>
      <c r="E42" s="110"/>
      <c r="F42" s="110"/>
      <c r="G42" s="110"/>
      <c r="H42" s="110"/>
      <c r="I42" s="110"/>
      <c r="J42" s="110"/>
      <c r="K42" s="110"/>
      <c r="L42" s="110"/>
      <c r="M42" s="110"/>
    </row>
  </sheetData>
  <mergeCells count="13">
    <mergeCell ref="B39:C39"/>
    <mergeCell ref="B40:C40"/>
    <mergeCell ref="B41:C41"/>
    <mergeCell ref="A32:B32"/>
    <mergeCell ref="A33:B33"/>
    <mergeCell ref="A34:B34"/>
    <mergeCell ref="A36:E36"/>
    <mergeCell ref="B38:C38"/>
    <mergeCell ref="A5:M5"/>
    <mergeCell ref="D2:G3"/>
    <mergeCell ref="D1:E1"/>
    <mergeCell ref="D4:H4"/>
    <mergeCell ref="A31:B31"/>
  </mergeCells>
  <phoneticPr fontId="39" type="noConversion"/>
  <pageMargins left="0.51181102362204722" right="0.51181102362204722" top="0.39370078740157483" bottom="0.39370078740157483" header="0.51181102362204722" footer="0.51181102362204722"/>
  <pageSetup paperSize="9" scale="8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9D4FDE-1854-4DF5-AAB5-EFF60729CD22}">
  <sheetPr>
    <pageSetUpPr fitToPage="1"/>
  </sheetPr>
  <dimension ref="A1:J498"/>
  <sheetViews>
    <sheetView showOutlineSymbols="0" showWhiteSpace="0" topLeftCell="A476" workbookViewId="0">
      <selection activeCell="C491" sqref="C491"/>
    </sheetView>
  </sheetViews>
  <sheetFormatPr defaultRowHeight="14.25" x14ac:dyDescent="0.2"/>
  <cols>
    <col min="1" max="2" width="10" bestFit="1" customWidth="1"/>
    <col min="3" max="3" width="67.125" customWidth="1"/>
    <col min="4" max="4" width="22.125" customWidth="1"/>
    <col min="5" max="7" width="10" bestFit="1" customWidth="1"/>
    <col min="8" max="8" width="11.875" bestFit="1" customWidth="1"/>
    <col min="9" max="9" width="8.75" bestFit="1" customWidth="1"/>
    <col min="10" max="10" width="14" bestFit="1" customWidth="1"/>
    <col min="11" max="11" width="15" bestFit="1" customWidth="1"/>
  </cols>
  <sheetData>
    <row r="1" spans="1:10" ht="18" customHeight="1" x14ac:dyDescent="0.25">
      <c r="B1" s="4"/>
      <c r="C1" s="171" t="s">
        <v>32</v>
      </c>
      <c r="D1" s="171"/>
      <c r="E1" s="177" t="s">
        <v>0</v>
      </c>
      <c r="F1" s="177"/>
      <c r="G1" s="172" t="s">
        <v>1</v>
      </c>
      <c r="H1" s="172"/>
      <c r="I1" s="172"/>
      <c r="J1" s="172"/>
    </row>
    <row r="2" spans="1:10" ht="15" customHeight="1" x14ac:dyDescent="0.2">
      <c r="A2" s="173"/>
      <c r="B2" s="173"/>
      <c r="C2" s="174" t="s">
        <v>320</v>
      </c>
      <c r="D2" s="174"/>
      <c r="E2" s="178">
        <v>0.23499999999999999</v>
      </c>
      <c r="F2" s="179"/>
      <c r="G2" s="175" t="s">
        <v>2</v>
      </c>
      <c r="H2" s="175"/>
      <c r="I2" s="175"/>
      <c r="J2" s="175"/>
    </row>
    <row r="3" spans="1:10" ht="28.5" customHeight="1" x14ac:dyDescent="0.25">
      <c r="A3" s="173"/>
      <c r="B3" s="173"/>
      <c r="C3" s="181"/>
      <c r="D3" s="181"/>
      <c r="E3" s="5"/>
      <c r="F3" s="5"/>
      <c r="G3" s="175"/>
      <c r="H3" s="175"/>
      <c r="I3" s="175"/>
      <c r="J3" s="175"/>
    </row>
    <row r="4" spans="1:10" ht="57" customHeight="1" thickBot="1" x14ac:dyDescent="0.25">
      <c r="A4" s="173"/>
      <c r="B4" s="173"/>
      <c r="C4" s="176" t="s">
        <v>414</v>
      </c>
      <c r="D4" s="176"/>
      <c r="E4" s="107" t="s">
        <v>147</v>
      </c>
      <c r="F4" s="180" t="s">
        <v>413</v>
      </c>
      <c r="G4" s="180"/>
      <c r="H4" s="180"/>
      <c r="I4" s="180"/>
      <c r="J4" s="180"/>
    </row>
    <row r="5" spans="1:10" s="6" customFormat="1" ht="23.25" customHeight="1" thickBot="1" x14ac:dyDescent="0.25">
      <c r="A5" s="169" t="s">
        <v>53</v>
      </c>
      <c r="B5" s="170"/>
      <c r="C5" s="170"/>
      <c r="D5" s="170"/>
      <c r="E5" s="170"/>
      <c r="F5" s="170"/>
      <c r="G5" s="170"/>
      <c r="H5" s="170"/>
      <c r="I5" s="170"/>
      <c r="J5" s="170"/>
    </row>
    <row r="6" spans="1:10" ht="30" x14ac:dyDescent="0.2">
      <c r="A6" s="126" t="s">
        <v>5</v>
      </c>
      <c r="B6" s="135" t="s">
        <v>6</v>
      </c>
      <c r="C6" s="135" t="s">
        <v>7</v>
      </c>
      <c r="D6" s="135" t="s">
        <v>29</v>
      </c>
      <c r="E6" s="127" t="s">
        <v>8</v>
      </c>
      <c r="F6" s="126" t="s">
        <v>9</v>
      </c>
      <c r="G6" s="126" t="s">
        <v>50</v>
      </c>
      <c r="H6" s="126" t="s">
        <v>12</v>
      </c>
      <c r="I6" s="126" t="s">
        <v>13</v>
      </c>
      <c r="J6" s="126" t="s">
        <v>51</v>
      </c>
    </row>
    <row r="7" spans="1:10" ht="38.25" x14ac:dyDescent="0.2">
      <c r="A7" s="120" t="s">
        <v>693</v>
      </c>
      <c r="B7" s="159" t="s">
        <v>19</v>
      </c>
      <c r="C7" s="159" t="s">
        <v>694</v>
      </c>
      <c r="D7" s="159" t="s">
        <v>170</v>
      </c>
      <c r="E7" s="121" t="s">
        <v>20</v>
      </c>
      <c r="F7" s="120" t="s">
        <v>2033</v>
      </c>
      <c r="G7" s="120" t="s">
        <v>2034</v>
      </c>
      <c r="H7" s="120" t="s">
        <v>2035</v>
      </c>
      <c r="I7" s="120" t="s">
        <v>3802</v>
      </c>
      <c r="J7" s="120" t="s">
        <v>3802</v>
      </c>
    </row>
    <row r="8" spans="1:10" ht="51" x14ac:dyDescent="0.2">
      <c r="A8" s="120" t="s">
        <v>1843</v>
      </c>
      <c r="B8" s="159" t="s">
        <v>16</v>
      </c>
      <c r="C8" s="159" t="s">
        <v>1844</v>
      </c>
      <c r="D8" s="159" t="s">
        <v>209</v>
      </c>
      <c r="E8" s="121" t="s">
        <v>716</v>
      </c>
      <c r="F8" s="120" t="s">
        <v>2036</v>
      </c>
      <c r="G8" s="120" t="s">
        <v>2037</v>
      </c>
      <c r="H8" s="120" t="s">
        <v>2038</v>
      </c>
      <c r="I8" s="120" t="s">
        <v>3803</v>
      </c>
      <c r="J8" s="120" t="s">
        <v>3804</v>
      </c>
    </row>
    <row r="9" spans="1:10" ht="25.5" x14ac:dyDescent="0.2">
      <c r="A9" s="120" t="s">
        <v>452</v>
      </c>
      <c r="B9" s="159" t="s">
        <v>19</v>
      </c>
      <c r="C9" s="159" t="s">
        <v>453</v>
      </c>
      <c r="D9" s="159" t="s">
        <v>39</v>
      </c>
      <c r="E9" s="121" t="s">
        <v>295</v>
      </c>
      <c r="F9" s="120" t="s">
        <v>302</v>
      </c>
      <c r="G9" s="120" t="s">
        <v>2069</v>
      </c>
      <c r="H9" s="120" t="s">
        <v>3652</v>
      </c>
      <c r="I9" s="120" t="s">
        <v>3805</v>
      </c>
      <c r="J9" s="120" t="s">
        <v>3806</v>
      </c>
    </row>
    <row r="10" spans="1:10" ht="38.25" x14ac:dyDescent="0.2">
      <c r="A10" s="120" t="s">
        <v>585</v>
      </c>
      <c r="B10" s="159" t="s">
        <v>19</v>
      </c>
      <c r="C10" s="159" t="s">
        <v>586</v>
      </c>
      <c r="D10" s="159" t="s">
        <v>142</v>
      </c>
      <c r="E10" s="121" t="s">
        <v>20</v>
      </c>
      <c r="F10" s="120" t="s">
        <v>2039</v>
      </c>
      <c r="G10" s="120" t="s">
        <v>2040</v>
      </c>
      <c r="H10" s="120" t="s">
        <v>2041</v>
      </c>
      <c r="I10" s="120" t="s">
        <v>3653</v>
      </c>
      <c r="J10" s="120" t="s">
        <v>3807</v>
      </c>
    </row>
    <row r="11" spans="1:10" ht="38.25" x14ac:dyDescent="0.2">
      <c r="A11" s="120" t="s">
        <v>698</v>
      </c>
      <c r="B11" s="159" t="s">
        <v>19</v>
      </c>
      <c r="C11" s="159" t="s">
        <v>699</v>
      </c>
      <c r="D11" s="159" t="s">
        <v>171</v>
      </c>
      <c r="E11" s="121" t="s">
        <v>20</v>
      </c>
      <c r="F11" s="120" t="s">
        <v>2042</v>
      </c>
      <c r="G11" s="120" t="s">
        <v>2043</v>
      </c>
      <c r="H11" s="120" t="s">
        <v>2044</v>
      </c>
      <c r="I11" s="120" t="s">
        <v>3808</v>
      </c>
      <c r="J11" s="120" t="s">
        <v>2728</v>
      </c>
    </row>
    <row r="12" spans="1:10" ht="38.25" x14ac:dyDescent="0.2">
      <c r="A12" s="120" t="s">
        <v>551</v>
      </c>
      <c r="B12" s="159" t="s">
        <v>16</v>
      </c>
      <c r="C12" s="159" t="s">
        <v>552</v>
      </c>
      <c r="D12" s="159" t="s">
        <v>142</v>
      </c>
      <c r="E12" s="121" t="s">
        <v>20</v>
      </c>
      <c r="F12" s="120" t="s">
        <v>2045</v>
      </c>
      <c r="G12" s="120" t="s">
        <v>2046</v>
      </c>
      <c r="H12" s="120" t="s">
        <v>2047</v>
      </c>
      <c r="I12" s="120" t="s">
        <v>3809</v>
      </c>
      <c r="J12" s="120" t="s">
        <v>3810</v>
      </c>
    </row>
    <row r="13" spans="1:10" ht="38.25" x14ac:dyDescent="0.2">
      <c r="A13" s="120" t="s">
        <v>551</v>
      </c>
      <c r="B13" s="159" t="s">
        <v>16</v>
      </c>
      <c r="C13" s="159" t="s">
        <v>600</v>
      </c>
      <c r="D13" s="159" t="s">
        <v>142</v>
      </c>
      <c r="E13" s="121" t="s">
        <v>20</v>
      </c>
      <c r="F13" s="120" t="s">
        <v>2048</v>
      </c>
      <c r="G13" s="120" t="s">
        <v>2046</v>
      </c>
      <c r="H13" s="120" t="s">
        <v>2049</v>
      </c>
      <c r="I13" s="120" t="s">
        <v>3654</v>
      </c>
      <c r="J13" s="120" t="s">
        <v>3811</v>
      </c>
    </row>
    <row r="14" spans="1:10" ht="25.5" x14ac:dyDescent="0.2">
      <c r="A14" s="120" t="s">
        <v>464</v>
      </c>
      <c r="B14" s="159" t="s">
        <v>19</v>
      </c>
      <c r="C14" s="159" t="s">
        <v>465</v>
      </c>
      <c r="D14" s="159" t="s">
        <v>27</v>
      </c>
      <c r="E14" s="121" t="s">
        <v>137</v>
      </c>
      <c r="F14" s="120" t="s">
        <v>2050</v>
      </c>
      <c r="G14" s="120" t="s">
        <v>2051</v>
      </c>
      <c r="H14" s="120" t="s">
        <v>2052</v>
      </c>
      <c r="I14" s="120" t="s">
        <v>3812</v>
      </c>
      <c r="J14" s="120" t="s">
        <v>3813</v>
      </c>
    </row>
    <row r="15" spans="1:10" ht="25.5" x14ac:dyDescent="0.2">
      <c r="A15" s="120" t="s">
        <v>451</v>
      </c>
      <c r="B15" s="159" t="s">
        <v>19</v>
      </c>
      <c r="C15" s="159" t="s">
        <v>277</v>
      </c>
      <c r="D15" s="159" t="s">
        <v>39</v>
      </c>
      <c r="E15" s="121" t="s">
        <v>295</v>
      </c>
      <c r="F15" s="120" t="s">
        <v>3656</v>
      </c>
      <c r="G15" s="120" t="s">
        <v>2059</v>
      </c>
      <c r="H15" s="120" t="s">
        <v>3657</v>
      </c>
      <c r="I15" s="120" t="s">
        <v>3655</v>
      </c>
      <c r="J15" s="120" t="s">
        <v>3814</v>
      </c>
    </row>
    <row r="16" spans="1:10" ht="38.25" x14ac:dyDescent="0.2">
      <c r="A16" s="120" t="s">
        <v>572</v>
      </c>
      <c r="B16" s="159" t="s">
        <v>16</v>
      </c>
      <c r="C16" s="159" t="s">
        <v>573</v>
      </c>
      <c r="D16" s="159" t="s">
        <v>142</v>
      </c>
      <c r="E16" s="121" t="s">
        <v>137</v>
      </c>
      <c r="F16" s="120" t="s">
        <v>2053</v>
      </c>
      <c r="G16" s="120" t="s">
        <v>2054</v>
      </c>
      <c r="H16" s="120" t="s">
        <v>2055</v>
      </c>
      <c r="I16" s="120" t="s">
        <v>3658</v>
      </c>
      <c r="J16" s="120" t="s">
        <v>3815</v>
      </c>
    </row>
    <row r="17" spans="1:10" ht="38.25" x14ac:dyDescent="0.2">
      <c r="A17" s="120" t="s">
        <v>744</v>
      </c>
      <c r="B17" s="159" t="s">
        <v>16</v>
      </c>
      <c r="C17" s="159" t="s">
        <v>745</v>
      </c>
      <c r="D17" s="159" t="s">
        <v>172</v>
      </c>
      <c r="E17" s="121" t="s">
        <v>20</v>
      </c>
      <c r="F17" s="120" t="s">
        <v>2056</v>
      </c>
      <c r="G17" s="120" t="s">
        <v>2057</v>
      </c>
      <c r="H17" s="120" t="s">
        <v>2058</v>
      </c>
      <c r="I17" s="120" t="s">
        <v>3659</v>
      </c>
      <c r="J17" s="120" t="s">
        <v>3816</v>
      </c>
    </row>
    <row r="18" spans="1:10" ht="38.25" x14ac:dyDescent="0.2">
      <c r="A18" s="120" t="s">
        <v>469</v>
      </c>
      <c r="B18" s="159" t="s">
        <v>16</v>
      </c>
      <c r="C18" s="159" t="s">
        <v>470</v>
      </c>
      <c r="D18" s="159" t="s">
        <v>142</v>
      </c>
      <c r="E18" s="121" t="s">
        <v>23</v>
      </c>
      <c r="F18" s="120" t="s">
        <v>2060</v>
      </c>
      <c r="G18" s="120" t="s">
        <v>2061</v>
      </c>
      <c r="H18" s="120" t="s">
        <v>2062</v>
      </c>
      <c r="I18" s="120" t="s">
        <v>3660</v>
      </c>
      <c r="J18" s="120" t="s">
        <v>3817</v>
      </c>
    </row>
    <row r="19" spans="1:10" ht="25.5" x14ac:dyDescent="0.2">
      <c r="A19" s="120" t="s">
        <v>1015</v>
      </c>
      <c r="B19" s="159" t="s">
        <v>19</v>
      </c>
      <c r="C19" s="159" t="s">
        <v>1016</v>
      </c>
      <c r="D19" s="159" t="s">
        <v>2063</v>
      </c>
      <c r="E19" s="121" t="s">
        <v>136</v>
      </c>
      <c r="F19" s="120" t="s">
        <v>2064</v>
      </c>
      <c r="G19" s="120" t="s">
        <v>2065</v>
      </c>
      <c r="H19" s="120" t="s">
        <v>2066</v>
      </c>
      <c r="I19" s="120" t="s">
        <v>3661</v>
      </c>
      <c r="J19" s="120" t="s">
        <v>3818</v>
      </c>
    </row>
    <row r="20" spans="1:10" ht="38.25" x14ac:dyDescent="0.2">
      <c r="A20" s="120" t="s">
        <v>1741</v>
      </c>
      <c r="B20" s="159" t="s">
        <v>16</v>
      </c>
      <c r="C20" s="159" t="s">
        <v>1742</v>
      </c>
      <c r="D20" s="159" t="s">
        <v>2067</v>
      </c>
      <c r="E20" s="121" t="s">
        <v>136</v>
      </c>
      <c r="F20" s="120" t="s">
        <v>141</v>
      </c>
      <c r="G20" s="120" t="s">
        <v>2068</v>
      </c>
      <c r="H20" s="120" t="s">
        <v>2068</v>
      </c>
      <c r="I20" s="120" t="s">
        <v>3662</v>
      </c>
      <c r="J20" s="120" t="s">
        <v>3819</v>
      </c>
    </row>
    <row r="21" spans="1:10" ht="38.25" x14ac:dyDescent="0.2">
      <c r="A21" s="120" t="s">
        <v>513</v>
      </c>
      <c r="B21" s="159" t="s">
        <v>19</v>
      </c>
      <c r="C21" s="159" t="s">
        <v>514</v>
      </c>
      <c r="D21" s="159" t="s">
        <v>142</v>
      </c>
      <c r="E21" s="121" t="s">
        <v>20</v>
      </c>
      <c r="F21" s="120" t="s">
        <v>2070</v>
      </c>
      <c r="G21" s="120" t="s">
        <v>2071</v>
      </c>
      <c r="H21" s="120" t="s">
        <v>2072</v>
      </c>
      <c r="I21" s="120" t="s">
        <v>2996</v>
      </c>
      <c r="J21" s="120" t="s">
        <v>3820</v>
      </c>
    </row>
    <row r="22" spans="1:10" ht="25.5" x14ac:dyDescent="0.2">
      <c r="A22" s="120" t="s">
        <v>422</v>
      </c>
      <c r="B22" s="159" t="s">
        <v>19</v>
      </c>
      <c r="C22" s="159" t="s">
        <v>423</v>
      </c>
      <c r="D22" s="159" t="s">
        <v>2073</v>
      </c>
      <c r="E22" s="121" t="s">
        <v>23</v>
      </c>
      <c r="F22" s="120" t="s">
        <v>2074</v>
      </c>
      <c r="G22" s="120" t="s">
        <v>2075</v>
      </c>
      <c r="H22" s="120" t="s">
        <v>2076</v>
      </c>
      <c r="I22" s="120" t="s">
        <v>3821</v>
      </c>
      <c r="J22" s="120" t="s">
        <v>3822</v>
      </c>
    </row>
    <row r="23" spans="1:10" ht="38.25" x14ac:dyDescent="0.2">
      <c r="A23" s="120" t="s">
        <v>771</v>
      </c>
      <c r="B23" s="159" t="s">
        <v>19</v>
      </c>
      <c r="C23" s="159" t="s">
        <v>772</v>
      </c>
      <c r="D23" s="159" t="s">
        <v>2077</v>
      </c>
      <c r="E23" s="121" t="s">
        <v>20</v>
      </c>
      <c r="F23" s="120" t="s">
        <v>2078</v>
      </c>
      <c r="G23" s="120" t="s">
        <v>2079</v>
      </c>
      <c r="H23" s="120" t="s">
        <v>2080</v>
      </c>
      <c r="I23" s="120" t="s">
        <v>2084</v>
      </c>
      <c r="J23" s="120" t="s">
        <v>3823</v>
      </c>
    </row>
    <row r="24" spans="1:10" ht="38.25" x14ac:dyDescent="0.2">
      <c r="A24" s="120" t="s">
        <v>710</v>
      </c>
      <c r="B24" s="159" t="s">
        <v>19</v>
      </c>
      <c r="C24" s="159" t="s">
        <v>711</v>
      </c>
      <c r="D24" s="159" t="s">
        <v>171</v>
      </c>
      <c r="E24" s="121" t="s">
        <v>20</v>
      </c>
      <c r="F24" s="120" t="s">
        <v>2081</v>
      </c>
      <c r="G24" s="120" t="s">
        <v>2082</v>
      </c>
      <c r="H24" s="120" t="s">
        <v>2083</v>
      </c>
      <c r="I24" s="120" t="s">
        <v>3663</v>
      </c>
      <c r="J24" s="120" t="s">
        <v>3824</v>
      </c>
    </row>
    <row r="25" spans="1:10" ht="38.25" x14ac:dyDescent="0.2">
      <c r="A25" s="120" t="s">
        <v>831</v>
      </c>
      <c r="B25" s="159" t="s">
        <v>16</v>
      </c>
      <c r="C25" s="159" t="s">
        <v>832</v>
      </c>
      <c r="D25" s="159" t="s">
        <v>174</v>
      </c>
      <c r="E25" s="121" t="s">
        <v>136</v>
      </c>
      <c r="F25" s="120" t="s">
        <v>2091</v>
      </c>
      <c r="G25" s="120" t="s">
        <v>3825</v>
      </c>
      <c r="H25" s="120" t="s">
        <v>3826</v>
      </c>
      <c r="I25" s="120" t="s">
        <v>3827</v>
      </c>
      <c r="J25" s="120" t="s">
        <v>2798</v>
      </c>
    </row>
    <row r="26" spans="1:10" ht="38.25" x14ac:dyDescent="0.2">
      <c r="A26" s="120" t="s">
        <v>741</v>
      </c>
      <c r="B26" s="159" t="s">
        <v>19</v>
      </c>
      <c r="C26" s="159" t="s">
        <v>742</v>
      </c>
      <c r="D26" s="159" t="s">
        <v>172</v>
      </c>
      <c r="E26" s="121" t="s">
        <v>20</v>
      </c>
      <c r="F26" s="120" t="s">
        <v>2056</v>
      </c>
      <c r="G26" s="120" t="s">
        <v>2085</v>
      </c>
      <c r="H26" s="120" t="s">
        <v>2086</v>
      </c>
      <c r="I26" s="120" t="s">
        <v>3664</v>
      </c>
      <c r="J26" s="120" t="s">
        <v>3828</v>
      </c>
    </row>
    <row r="27" spans="1:10" ht="38.25" x14ac:dyDescent="0.2">
      <c r="A27" s="120" t="s">
        <v>503</v>
      </c>
      <c r="B27" s="159" t="s">
        <v>19</v>
      </c>
      <c r="C27" s="159" t="s">
        <v>504</v>
      </c>
      <c r="D27" s="159" t="s">
        <v>142</v>
      </c>
      <c r="E27" s="121" t="s">
        <v>137</v>
      </c>
      <c r="F27" s="120" t="s">
        <v>2087</v>
      </c>
      <c r="G27" s="120" t="s">
        <v>2088</v>
      </c>
      <c r="H27" s="120" t="s">
        <v>2089</v>
      </c>
      <c r="I27" s="120" t="s">
        <v>3665</v>
      </c>
      <c r="J27" s="120" t="s">
        <v>3829</v>
      </c>
    </row>
    <row r="28" spans="1:10" ht="38.25" x14ac:dyDescent="0.2">
      <c r="A28" s="120" t="s">
        <v>756</v>
      </c>
      <c r="B28" s="159" t="s">
        <v>19</v>
      </c>
      <c r="C28" s="159" t="s">
        <v>757</v>
      </c>
      <c r="D28" s="159" t="s">
        <v>171</v>
      </c>
      <c r="E28" s="121" t="s">
        <v>20</v>
      </c>
      <c r="F28" s="120" t="s">
        <v>2092</v>
      </c>
      <c r="G28" s="120" t="s">
        <v>2093</v>
      </c>
      <c r="H28" s="120" t="s">
        <v>2094</v>
      </c>
      <c r="I28" s="120" t="s">
        <v>2099</v>
      </c>
      <c r="J28" s="120" t="s">
        <v>3830</v>
      </c>
    </row>
    <row r="29" spans="1:10" ht="25.5" x14ac:dyDescent="0.2">
      <c r="A29" s="120" t="s">
        <v>497</v>
      </c>
      <c r="B29" s="159" t="s">
        <v>19</v>
      </c>
      <c r="C29" s="159" t="s">
        <v>498</v>
      </c>
      <c r="D29" s="159" t="s">
        <v>142</v>
      </c>
      <c r="E29" s="121" t="s">
        <v>158</v>
      </c>
      <c r="F29" s="120" t="s">
        <v>2096</v>
      </c>
      <c r="G29" s="120" t="s">
        <v>2097</v>
      </c>
      <c r="H29" s="120" t="s">
        <v>2098</v>
      </c>
      <c r="I29" s="120" t="s">
        <v>3666</v>
      </c>
      <c r="J29" s="120" t="s">
        <v>3062</v>
      </c>
    </row>
    <row r="30" spans="1:10" ht="38.25" x14ac:dyDescent="0.2">
      <c r="A30" s="120" t="s">
        <v>727</v>
      </c>
      <c r="B30" s="159" t="s">
        <v>16</v>
      </c>
      <c r="C30" s="159" t="s">
        <v>728</v>
      </c>
      <c r="D30" s="159" t="s">
        <v>2100</v>
      </c>
      <c r="E30" s="121" t="s">
        <v>20</v>
      </c>
      <c r="F30" s="120" t="s">
        <v>2101</v>
      </c>
      <c r="G30" s="120" t="s">
        <v>2102</v>
      </c>
      <c r="H30" s="120" t="s">
        <v>2103</v>
      </c>
      <c r="I30" s="120" t="s">
        <v>2108</v>
      </c>
      <c r="J30" s="120" t="s">
        <v>3831</v>
      </c>
    </row>
    <row r="31" spans="1:10" ht="25.5" x14ac:dyDescent="0.2">
      <c r="A31" s="120" t="s">
        <v>516</v>
      </c>
      <c r="B31" s="159" t="s">
        <v>19</v>
      </c>
      <c r="C31" s="159" t="s">
        <v>517</v>
      </c>
      <c r="D31" s="159" t="s">
        <v>142</v>
      </c>
      <c r="E31" s="121" t="s">
        <v>158</v>
      </c>
      <c r="F31" s="120" t="s">
        <v>2105</v>
      </c>
      <c r="G31" s="120" t="s">
        <v>2106</v>
      </c>
      <c r="H31" s="120" t="s">
        <v>2107</v>
      </c>
      <c r="I31" s="120" t="s">
        <v>3667</v>
      </c>
      <c r="J31" s="120" t="s">
        <v>3832</v>
      </c>
    </row>
    <row r="32" spans="1:10" ht="38.25" x14ac:dyDescent="0.2">
      <c r="A32" s="120" t="s">
        <v>1597</v>
      </c>
      <c r="B32" s="159" t="s">
        <v>16</v>
      </c>
      <c r="C32" s="159" t="s">
        <v>1598</v>
      </c>
      <c r="D32" s="159" t="s">
        <v>175</v>
      </c>
      <c r="E32" s="121" t="s">
        <v>136</v>
      </c>
      <c r="F32" s="120" t="s">
        <v>2109</v>
      </c>
      <c r="G32" s="120" t="s">
        <v>2110</v>
      </c>
      <c r="H32" s="120" t="s">
        <v>2111</v>
      </c>
      <c r="I32" s="120" t="s">
        <v>3668</v>
      </c>
      <c r="J32" s="120" t="s">
        <v>3833</v>
      </c>
    </row>
    <row r="33" spans="1:10" ht="25.5" x14ac:dyDescent="0.2">
      <c r="A33" s="120" t="s">
        <v>1755</v>
      </c>
      <c r="B33" s="159" t="s">
        <v>19</v>
      </c>
      <c r="C33" s="159" t="s">
        <v>1756</v>
      </c>
      <c r="D33" s="159" t="s">
        <v>173</v>
      </c>
      <c r="E33" s="121" t="s">
        <v>20</v>
      </c>
      <c r="F33" s="120" t="s">
        <v>2112</v>
      </c>
      <c r="G33" s="120" t="s">
        <v>2113</v>
      </c>
      <c r="H33" s="120" t="s">
        <v>2114</v>
      </c>
      <c r="I33" s="120" t="s">
        <v>3834</v>
      </c>
      <c r="J33" s="120" t="s">
        <v>3835</v>
      </c>
    </row>
    <row r="34" spans="1:10" ht="38.25" x14ac:dyDescent="0.2">
      <c r="A34" s="120" t="s">
        <v>695</v>
      </c>
      <c r="B34" s="159" t="s">
        <v>19</v>
      </c>
      <c r="C34" s="159" t="s">
        <v>696</v>
      </c>
      <c r="D34" s="159" t="s">
        <v>171</v>
      </c>
      <c r="E34" s="121" t="s">
        <v>20</v>
      </c>
      <c r="F34" s="120" t="s">
        <v>2115</v>
      </c>
      <c r="G34" s="120" t="s">
        <v>2116</v>
      </c>
      <c r="H34" s="120" t="s">
        <v>2117</v>
      </c>
      <c r="I34" s="120" t="s">
        <v>3669</v>
      </c>
      <c r="J34" s="120" t="s">
        <v>3836</v>
      </c>
    </row>
    <row r="35" spans="1:10" ht="38.25" x14ac:dyDescent="0.2">
      <c r="A35" s="120" t="s">
        <v>707</v>
      </c>
      <c r="B35" s="159" t="s">
        <v>19</v>
      </c>
      <c r="C35" s="159" t="s">
        <v>708</v>
      </c>
      <c r="D35" s="159" t="s">
        <v>170</v>
      </c>
      <c r="E35" s="121" t="s">
        <v>20</v>
      </c>
      <c r="F35" s="120" t="s">
        <v>2118</v>
      </c>
      <c r="G35" s="120" t="s">
        <v>2119</v>
      </c>
      <c r="H35" s="120" t="s">
        <v>2120</v>
      </c>
      <c r="I35" s="120" t="s">
        <v>2124</v>
      </c>
      <c r="J35" s="120" t="s">
        <v>3837</v>
      </c>
    </row>
    <row r="36" spans="1:10" ht="38.25" x14ac:dyDescent="0.2">
      <c r="A36" s="120" t="s">
        <v>804</v>
      </c>
      <c r="B36" s="159" t="s">
        <v>16</v>
      </c>
      <c r="C36" s="159" t="s">
        <v>805</v>
      </c>
      <c r="D36" s="159" t="s">
        <v>174</v>
      </c>
      <c r="E36" s="121" t="s">
        <v>136</v>
      </c>
      <c r="F36" s="120" t="s">
        <v>2121</v>
      </c>
      <c r="G36" s="120" t="s">
        <v>2122</v>
      </c>
      <c r="H36" s="120" t="s">
        <v>2123</v>
      </c>
      <c r="I36" s="120" t="s">
        <v>299</v>
      </c>
      <c r="J36" s="120" t="s">
        <v>3838</v>
      </c>
    </row>
    <row r="37" spans="1:10" ht="51" x14ac:dyDescent="0.2">
      <c r="A37" s="120" t="s">
        <v>795</v>
      </c>
      <c r="B37" s="159" t="s">
        <v>16</v>
      </c>
      <c r="C37" s="159" t="s">
        <v>796</v>
      </c>
      <c r="D37" s="159" t="s">
        <v>174</v>
      </c>
      <c r="E37" s="121" t="s">
        <v>136</v>
      </c>
      <c r="F37" s="120" t="s">
        <v>2125</v>
      </c>
      <c r="G37" s="120" t="s">
        <v>2126</v>
      </c>
      <c r="H37" s="120" t="s">
        <v>2127</v>
      </c>
      <c r="I37" s="120" t="s">
        <v>2131</v>
      </c>
      <c r="J37" s="120" t="s">
        <v>3839</v>
      </c>
    </row>
    <row r="38" spans="1:10" ht="38.25" x14ac:dyDescent="0.2">
      <c r="A38" s="120" t="s">
        <v>440</v>
      </c>
      <c r="B38" s="159" t="s">
        <v>16</v>
      </c>
      <c r="C38" s="159" t="s">
        <v>441</v>
      </c>
      <c r="D38" s="159" t="s">
        <v>154</v>
      </c>
      <c r="E38" s="121" t="s">
        <v>20</v>
      </c>
      <c r="F38" s="120" t="s">
        <v>2128</v>
      </c>
      <c r="G38" s="120" t="s">
        <v>2129</v>
      </c>
      <c r="H38" s="120" t="s">
        <v>2130</v>
      </c>
      <c r="I38" s="120" t="s">
        <v>2135</v>
      </c>
      <c r="J38" s="120" t="s">
        <v>3840</v>
      </c>
    </row>
    <row r="39" spans="1:10" ht="25.5" x14ac:dyDescent="0.2">
      <c r="A39" s="120" t="s">
        <v>532</v>
      </c>
      <c r="B39" s="159" t="s">
        <v>19</v>
      </c>
      <c r="C39" s="159" t="s">
        <v>533</v>
      </c>
      <c r="D39" s="159" t="s">
        <v>142</v>
      </c>
      <c r="E39" s="121" t="s">
        <v>20</v>
      </c>
      <c r="F39" s="120" t="s">
        <v>2132</v>
      </c>
      <c r="G39" s="120" t="s">
        <v>2133</v>
      </c>
      <c r="H39" s="120" t="s">
        <v>2134</v>
      </c>
      <c r="I39" s="120" t="s">
        <v>2142</v>
      </c>
      <c r="J39" s="120" t="s">
        <v>3841</v>
      </c>
    </row>
    <row r="40" spans="1:10" ht="25.5" x14ac:dyDescent="0.2">
      <c r="A40" s="120" t="s">
        <v>557</v>
      </c>
      <c r="B40" s="159" t="s">
        <v>19</v>
      </c>
      <c r="C40" s="159" t="s">
        <v>558</v>
      </c>
      <c r="D40" s="159" t="s">
        <v>142</v>
      </c>
      <c r="E40" s="121" t="s">
        <v>158</v>
      </c>
      <c r="F40" s="120" t="s">
        <v>2136</v>
      </c>
      <c r="G40" s="120" t="s">
        <v>2137</v>
      </c>
      <c r="H40" s="120" t="s">
        <v>2138</v>
      </c>
      <c r="I40" s="120" t="s">
        <v>2144</v>
      </c>
      <c r="J40" s="120" t="s">
        <v>3842</v>
      </c>
    </row>
    <row r="41" spans="1:10" ht="51" x14ac:dyDescent="0.2">
      <c r="A41" s="120" t="s">
        <v>445</v>
      </c>
      <c r="B41" s="159" t="s">
        <v>19</v>
      </c>
      <c r="C41" s="159" t="s">
        <v>446</v>
      </c>
      <c r="D41" s="159" t="s">
        <v>298</v>
      </c>
      <c r="E41" s="121" t="s">
        <v>447</v>
      </c>
      <c r="F41" s="120" t="s">
        <v>2139</v>
      </c>
      <c r="G41" s="120" t="s">
        <v>2140</v>
      </c>
      <c r="H41" s="120" t="s">
        <v>2141</v>
      </c>
      <c r="I41" s="120" t="s">
        <v>2144</v>
      </c>
      <c r="J41" s="120" t="s">
        <v>3843</v>
      </c>
    </row>
    <row r="42" spans="1:10" ht="25.5" x14ac:dyDescent="0.2">
      <c r="A42" s="120" t="s">
        <v>851</v>
      </c>
      <c r="B42" s="159" t="s">
        <v>16</v>
      </c>
      <c r="C42" s="159" t="s">
        <v>852</v>
      </c>
      <c r="D42" s="159" t="s">
        <v>27</v>
      </c>
      <c r="E42" s="121" t="s">
        <v>136</v>
      </c>
      <c r="F42" s="120" t="s">
        <v>141</v>
      </c>
      <c r="G42" s="120" t="s">
        <v>2143</v>
      </c>
      <c r="H42" s="120" t="s">
        <v>2143</v>
      </c>
      <c r="I42" s="120" t="s">
        <v>2146</v>
      </c>
      <c r="J42" s="120" t="s">
        <v>3844</v>
      </c>
    </row>
    <row r="43" spans="1:10" ht="51" x14ac:dyDescent="0.2">
      <c r="A43" s="120" t="s">
        <v>719</v>
      </c>
      <c r="B43" s="159" t="s">
        <v>19</v>
      </c>
      <c r="C43" s="159" t="s">
        <v>720</v>
      </c>
      <c r="D43" s="159" t="s">
        <v>2100</v>
      </c>
      <c r="E43" s="121" t="s">
        <v>20</v>
      </c>
      <c r="F43" s="120" t="s">
        <v>2101</v>
      </c>
      <c r="G43" s="120" t="s">
        <v>2147</v>
      </c>
      <c r="H43" s="120" t="s">
        <v>2148</v>
      </c>
      <c r="I43" s="120" t="s">
        <v>3670</v>
      </c>
      <c r="J43" s="120" t="s">
        <v>3845</v>
      </c>
    </row>
    <row r="44" spans="1:10" ht="25.5" x14ac:dyDescent="0.2">
      <c r="A44" s="120" t="s">
        <v>461</v>
      </c>
      <c r="B44" s="159" t="s">
        <v>455</v>
      </c>
      <c r="C44" s="159" t="s">
        <v>466</v>
      </c>
      <c r="D44" s="159" t="s">
        <v>28</v>
      </c>
      <c r="E44" s="121" t="s">
        <v>463</v>
      </c>
      <c r="F44" s="120" t="s">
        <v>2149</v>
      </c>
      <c r="G44" s="120" t="s">
        <v>335</v>
      </c>
      <c r="H44" s="120" t="s">
        <v>2150</v>
      </c>
      <c r="I44" s="120" t="s">
        <v>3670</v>
      </c>
      <c r="J44" s="120" t="s">
        <v>3846</v>
      </c>
    </row>
    <row r="45" spans="1:10" ht="25.5" x14ac:dyDescent="0.2">
      <c r="A45" s="120" t="s">
        <v>522</v>
      </c>
      <c r="B45" s="159" t="s">
        <v>19</v>
      </c>
      <c r="C45" s="159" t="s">
        <v>523</v>
      </c>
      <c r="D45" s="159" t="s">
        <v>142</v>
      </c>
      <c r="E45" s="121" t="s">
        <v>158</v>
      </c>
      <c r="F45" s="120" t="s">
        <v>2151</v>
      </c>
      <c r="G45" s="120" t="s">
        <v>2152</v>
      </c>
      <c r="H45" s="120" t="s">
        <v>2153</v>
      </c>
      <c r="I45" s="120" t="s">
        <v>2162</v>
      </c>
      <c r="J45" s="120" t="s">
        <v>3847</v>
      </c>
    </row>
    <row r="46" spans="1:10" ht="25.5" x14ac:dyDescent="0.2">
      <c r="A46" s="120" t="s">
        <v>1018</v>
      </c>
      <c r="B46" s="159" t="s">
        <v>19</v>
      </c>
      <c r="C46" s="159" t="s">
        <v>1019</v>
      </c>
      <c r="D46" s="159" t="s">
        <v>2063</v>
      </c>
      <c r="E46" s="121" t="s">
        <v>136</v>
      </c>
      <c r="F46" s="120" t="s">
        <v>2154</v>
      </c>
      <c r="G46" s="120" t="s">
        <v>2155</v>
      </c>
      <c r="H46" s="120" t="s">
        <v>2156</v>
      </c>
      <c r="I46" s="120" t="s">
        <v>2162</v>
      </c>
      <c r="J46" s="120" t="s">
        <v>3848</v>
      </c>
    </row>
    <row r="47" spans="1:10" x14ac:dyDescent="0.2">
      <c r="A47" s="120" t="s">
        <v>1980</v>
      </c>
      <c r="B47" s="159" t="s">
        <v>16</v>
      </c>
      <c r="C47" s="159" t="s">
        <v>1981</v>
      </c>
      <c r="D47" s="159" t="s">
        <v>27</v>
      </c>
      <c r="E47" s="121" t="s">
        <v>1954</v>
      </c>
      <c r="F47" s="120" t="s">
        <v>2157</v>
      </c>
      <c r="G47" s="120" t="s">
        <v>2158</v>
      </c>
      <c r="H47" s="120" t="s">
        <v>2159</v>
      </c>
      <c r="I47" s="120" t="s">
        <v>2162</v>
      </c>
      <c r="J47" s="120" t="s">
        <v>3849</v>
      </c>
    </row>
    <row r="48" spans="1:10" ht="38.25" x14ac:dyDescent="0.2">
      <c r="A48" s="120" t="s">
        <v>828</v>
      </c>
      <c r="B48" s="159" t="s">
        <v>16</v>
      </c>
      <c r="C48" s="159" t="s">
        <v>829</v>
      </c>
      <c r="D48" s="159" t="s">
        <v>174</v>
      </c>
      <c r="E48" s="121" t="s">
        <v>136</v>
      </c>
      <c r="F48" s="120" t="s">
        <v>2145</v>
      </c>
      <c r="G48" s="120" t="s">
        <v>3850</v>
      </c>
      <c r="H48" s="120" t="s">
        <v>3851</v>
      </c>
      <c r="I48" s="120" t="s">
        <v>3671</v>
      </c>
      <c r="J48" s="120" t="s">
        <v>3852</v>
      </c>
    </row>
    <row r="49" spans="1:10" ht="51" x14ac:dyDescent="0.2">
      <c r="A49" s="120" t="s">
        <v>792</v>
      </c>
      <c r="B49" s="159" t="s">
        <v>16</v>
      </c>
      <c r="C49" s="159" t="s">
        <v>793</v>
      </c>
      <c r="D49" s="159" t="s">
        <v>174</v>
      </c>
      <c r="E49" s="121" t="s">
        <v>136</v>
      </c>
      <c r="F49" s="120" t="s">
        <v>2121</v>
      </c>
      <c r="G49" s="120" t="s">
        <v>2160</v>
      </c>
      <c r="H49" s="120" t="s">
        <v>2161</v>
      </c>
      <c r="I49" s="120" t="s">
        <v>2165</v>
      </c>
      <c r="J49" s="120" t="s">
        <v>3853</v>
      </c>
    </row>
    <row r="50" spans="1:10" ht="25.5" x14ac:dyDescent="0.2">
      <c r="A50" s="120" t="s">
        <v>1848</v>
      </c>
      <c r="B50" s="159" t="s">
        <v>16</v>
      </c>
      <c r="C50" s="159" t="s">
        <v>1849</v>
      </c>
      <c r="D50" s="159">
        <v>90</v>
      </c>
      <c r="E50" s="121" t="s">
        <v>23</v>
      </c>
      <c r="F50" s="120" t="s">
        <v>2036</v>
      </c>
      <c r="G50" s="120" t="s">
        <v>2163</v>
      </c>
      <c r="H50" s="120" t="s">
        <v>2164</v>
      </c>
      <c r="I50" s="120" t="s">
        <v>2172</v>
      </c>
      <c r="J50" s="120" t="s">
        <v>3854</v>
      </c>
    </row>
    <row r="51" spans="1:10" ht="25.5" x14ac:dyDescent="0.2">
      <c r="A51" s="120" t="s">
        <v>475</v>
      </c>
      <c r="B51" s="159" t="s">
        <v>19</v>
      </c>
      <c r="C51" s="159" t="s">
        <v>476</v>
      </c>
      <c r="D51" s="159" t="s">
        <v>142</v>
      </c>
      <c r="E51" s="121" t="s">
        <v>158</v>
      </c>
      <c r="F51" s="120" t="s">
        <v>2166</v>
      </c>
      <c r="G51" s="120" t="s">
        <v>2167</v>
      </c>
      <c r="H51" s="120" t="s">
        <v>2168</v>
      </c>
      <c r="I51" s="120" t="s">
        <v>2172</v>
      </c>
      <c r="J51" s="120" t="s">
        <v>3855</v>
      </c>
    </row>
    <row r="52" spans="1:10" ht="25.5" x14ac:dyDescent="0.2">
      <c r="A52" s="120" t="s">
        <v>525</v>
      </c>
      <c r="B52" s="159" t="s">
        <v>16</v>
      </c>
      <c r="C52" s="159" t="s">
        <v>526</v>
      </c>
      <c r="D52" s="159" t="s">
        <v>142</v>
      </c>
      <c r="E52" s="121" t="s">
        <v>137</v>
      </c>
      <c r="F52" s="120" t="s">
        <v>2169</v>
      </c>
      <c r="G52" s="120" t="s">
        <v>2170</v>
      </c>
      <c r="H52" s="120" t="s">
        <v>2171</v>
      </c>
      <c r="I52" s="120" t="s">
        <v>3856</v>
      </c>
      <c r="J52" s="120" t="s">
        <v>3857</v>
      </c>
    </row>
    <row r="53" spans="1:10" ht="25.5" x14ac:dyDescent="0.2">
      <c r="A53" s="120" t="s">
        <v>1021</v>
      </c>
      <c r="B53" s="159" t="s">
        <v>19</v>
      </c>
      <c r="C53" s="159" t="s">
        <v>1022</v>
      </c>
      <c r="D53" s="159" t="s">
        <v>2063</v>
      </c>
      <c r="E53" s="121" t="s">
        <v>136</v>
      </c>
      <c r="F53" s="120" t="s">
        <v>245</v>
      </c>
      <c r="G53" s="120" t="s">
        <v>2173</v>
      </c>
      <c r="H53" s="120" t="s">
        <v>2174</v>
      </c>
      <c r="I53" s="120" t="s">
        <v>3672</v>
      </c>
      <c r="J53" s="120" t="s">
        <v>3858</v>
      </c>
    </row>
    <row r="54" spans="1:10" ht="25.5" x14ac:dyDescent="0.2">
      <c r="A54" s="120" t="s">
        <v>449</v>
      </c>
      <c r="B54" s="159" t="s">
        <v>19</v>
      </c>
      <c r="C54" s="159" t="s">
        <v>450</v>
      </c>
      <c r="D54" s="159" t="s">
        <v>39</v>
      </c>
      <c r="E54" s="121" t="s">
        <v>23</v>
      </c>
      <c r="F54" s="120" t="s">
        <v>2139</v>
      </c>
      <c r="G54" s="120" t="s">
        <v>2175</v>
      </c>
      <c r="H54" s="120" t="s">
        <v>2176</v>
      </c>
      <c r="I54" s="120" t="s">
        <v>2180</v>
      </c>
      <c r="J54" s="120" t="s">
        <v>3859</v>
      </c>
    </row>
    <row r="55" spans="1:10" ht="38.25" x14ac:dyDescent="0.2">
      <c r="A55" s="120" t="s">
        <v>712</v>
      </c>
      <c r="B55" s="159" t="s">
        <v>16</v>
      </c>
      <c r="C55" s="159" t="s">
        <v>713</v>
      </c>
      <c r="D55" s="159">
        <v>110</v>
      </c>
      <c r="E55" s="121" t="s">
        <v>23</v>
      </c>
      <c r="F55" s="120" t="s">
        <v>2177</v>
      </c>
      <c r="G55" s="120" t="s">
        <v>2178</v>
      </c>
      <c r="H55" s="120" t="s">
        <v>2179</v>
      </c>
      <c r="I55" s="120" t="s">
        <v>3673</v>
      </c>
      <c r="J55" s="120" t="s">
        <v>3860</v>
      </c>
    </row>
    <row r="56" spans="1:10" ht="38.25" x14ac:dyDescent="0.2">
      <c r="A56" s="120" t="s">
        <v>701</v>
      </c>
      <c r="B56" s="159" t="s">
        <v>19</v>
      </c>
      <c r="C56" s="159" t="s">
        <v>702</v>
      </c>
      <c r="D56" s="159" t="s">
        <v>171</v>
      </c>
      <c r="E56" s="121" t="s">
        <v>20</v>
      </c>
      <c r="F56" s="120" t="s">
        <v>2081</v>
      </c>
      <c r="G56" s="120" t="s">
        <v>2181</v>
      </c>
      <c r="H56" s="120" t="s">
        <v>2182</v>
      </c>
      <c r="I56" s="120" t="s">
        <v>3673</v>
      </c>
      <c r="J56" s="120" t="s">
        <v>3861</v>
      </c>
    </row>
    <row r="57" spans="1:10" ht="25.5" x14ac:dyDescent="0.2">
      <c r="A57" s="120" t="s">
        <v>442</v>
      </c>
      <c r="B57" s="159" t="s">
        <v>16</v>
      </c>
      <c r="C57" s="159" t="s">
        <v>443</v>
      </c>
      <c r="D57" s="159" t="s">
        <v>154</v>
      </c>
      <c r="E57" s="121" t="s">
        <v>20</v>
      </c>
      <c r="F57" s="120" t="s">
        <v>2183</v>
      </c>
      <c r="G57" s="120" t="s">
        <v>2184</v>
      </c>
      <c r="H57" s="120" t="s">
        <v>2185</v>
      </c>
      <c r="I57" s="120" t="s">
        <v>2188</v>
      </c>
      <c r="J57" s="120" t="s">
        <v>3862</v>
      </c>
    </row>
    <row r="58" spans="1:10" ht="25.5" x14ac:dyDescent="0.2">
      <c r="A58" s="120" t="s">
        <v>759</v>
      </c>
      <c r="B58" s="159" t="s">
        <v>19</v>
      </c>
      <c r="C58" s="159" t="s">
        <v>760</v>
      </c>
      <c r="D58" s="159" t="s">
        <v>173</v>
      </c>
      <c r="E58" s="121" t="s">
        <v>20</v>
      </c>
      <c r="F58" s="120" t="s">
        <v>2092</v>
      </c>
      <c r="G58" s="120" t="s">
        <v>2186</v>
      </c>
      <c r="H58" s="120" t="s">
        <v>2187</v>
      </c>
      <c r="I58" s="120" t="s">
        <v>3863</v>
      </c>
      <c r="J58" s="120" t="s">
        <v>3864</v>
      </c>
    </row>
    <row r="59" spans="1:10" ht="38.25" x14ac:dyDescent="0.2">
      <c r="A59" s="120" t="s">
        <v>768</v>
      </c>
      <c r="B59" s="159" t="s">
        <v>19</v>
      </c>
      <c r="C59" s="159" t="s">
        <v>769</v>
      </c>
      <c r="D59" s="159" t="s">
        <v>2077</v>
      </c>
      <c r="E59" s="121" t="s">
        <v>20</v>
      </c>
      <c r="F59" s="120" t="s">
        <v>2189</v>
      </c>
      <c r="G59" s="120" t="s">
        <v>2190</v>
      </c>
      <c r="H59" s="120" t="s">
        <v>2191</v>
      </c>
      <c r="I59" s="120" t="s">
        <v>3865</v>
      </c>
      <c r="J59" s="120" t="s">
        <v>3866</v>
      </c>
    </row>
    <row r="60" spans="1:10" ht="38.25" x14ac:dyDescent="0.2">
      <c r="A60" s="120" t="s">
        <v>722</v>
      </c>
      <c r="B60" s="159" t="s">
        <v>19</v>
      </c>
      <c r="C60" s="159" t="s">
        <v>723</v>
      </c>
      <c r="D60" s="159" t="s">
        <v>2100</v>
      </c>
      <c r="E60" s="121" t="s">
        <v>20</v>
      </c>
      <c r="F60" s="120" t="s">
        <v>2101</v>
      </c>
      <c r="G60" s="120" t="s">
        <v>2192</v>
      </c>
      <c r="H60" s="120" t="s">
        <v>2193</v>
      </c>
      <c r="I60" s="120" t="s">
        <v>3674</v>
      </c>
      <c r="J60" s="120" t="s">
        <v>3867</v>
      </c>
    </row>
    <row r="61" spans="1:10" ht="51" x14ac:dyDescent="0.2">
      <c r="A61" s="120" t="s">
        <v>854</v>
      </c>
      <c r="B61" s="159" t="s">
        <v>16</v>
      </c>
      <c r="C61" s="159" t="s">
        <v>855</v>
      </c>
      <c r="D61" s="159" t="s">
        <v>174</v>
      </c>
      <c r="E61" s="121" t="s">
        <v>23</v>
      </c>
      <c r="F61" s="120" t="s">
        <v>2194</v>
      </c>
      <c r="G61" s="120" t="s">
        <v>2195</v>
      </c>
      <c r="H61" s="120" t="s">
        <v>2196</v>
      </c>
      <c r="I61" s="120" t="s">
        <v>3675</v>
      </c>
      <c r="J61" s="120" t="s">
        <v>3868</v>
      </c>
    </row>
    <row r="62" spans="1:10" ht="38.25" x14ac:dyDescent="0.2">
      <c r="A62" s="120" t="s">
        <v>1202</v>
      </c>
      <c r="B62" s="159" t="s">
        <v>16</v>
      </c>
      <c r="C62" s="159" t="s">
        <v>1203</v>
      </c>
      <c r="D62" s="159" t="s">
        <v>246</v>
      </c>
      <c r="E62" s="121" t="s">
        <v>136</v>
      </c>
      <c r="F62" s="120" t="s">
        <v>141</v>
      </c>
      <c r="G62" s="120" t="s">
        <v>2197</v>
      </c>
      <c r="H62" s="120" t="s">
        <v>2197</v>
      </c>
      <c r="I62" s="120" t="s">
        <v>3675</v>
      </c>
      <c r="J62" s="120" t="s">
        <v>3869</v>
      </c>
    </row>
    <row r="63" spans="1:10" ht="25.5" x14ac:dyDescent="0.2">
      <c r="A63" s="120" t="s">
        <v>1749</v>
      </c>
      <c r="B63" s="159" t="s">
        <v>19</v>
      </c>
      <c r="C63" s="159" t="s">
        <v>1750</v>
      </c>
      <c r="D63" s="159" t="s">
        <v>173</v>
      </c>
      <c r="E63" s="121" t="s">
        <v>20</v>
      </c>
      <c r="F63" s="120" t="s">
        <v>2198</v>
      </c>
      <c r="G63" s="120" t="s">
        <v>2199</v>
      </c>
      <c r="H63" s="120" t="s">
        <v>2200</v>
      </c>
      <c r="I63" s="120" t="s">
        <v>2201</v>
      </c>
      <c r="J63" s="120" t="s">
        <v>3870</v>
      </c>
    </row>
    <row r="64" spans="1:10" ht="38.25" x14ac:dyDescent="0.2">
      <c r="A64" s="120" t="s">
        <v>485</v>
      </c>
      <c r="B64" s="159" t="s">
        <v>19</v>
      </c>
      <c r="C64" s="159" t="s">
        <v>486</v>
      </c>
      <c r="D64" s="159" t="s">
        <v>179</v>
      </c>
      <c r="E64" s="121" t="s">
        <v>137</v>
      </c>
      <c r="F64" s="120" t="s">
        <v>2202</v>
      </c>
      <c r="G64" s="120" t="s">
        <v>2203</v>
      </c>
      <c r="H64" s="120" t="s">
        <v>2204</v>
      </c>
      <c r="I64" s="120" t="s">
        <v>2210</v>
      </c>
      <c r="J64" s="120" t="s">
        <v>3871</v>
      </c>
    </row>
    <row r="65" spans="1:10" ht="25.5" x14ac:dyDescent="0.2">
      <c r="A65" s="120" t="s">
        <v>1809</v>
      </c>
      <c r="B65" s="159" t="s">
        <v>19</v>
      </c>
      <c r="C65" s="159" t="s">
        <v>1810</v>
      </c>
      <c r="D65" s="159" t="s">
        <v>214</v>
      </c>
      <c r="E65" s="121" t="s">
        <v>20</v>
      </c>
      <c r="F65" s="120" t="s">
        <v>2205</v>
      </c>
      <c r="G65" s="120" t="s">
        <v>2206</v>
      </c>
      <c r="H65" s="120" t="s">
        <v>2207</v>
      </c>
      <c r="I65" s="120" t="s">
        <v>2210</v>
      </c>
      <c r="J65" s="120" t="s">
        <v>3872</v>
      </c>
    </row>
    <row r="66" spans="1:10" ht="25.5" x14ac:dyDescent="0.2">
      <c r="A66" s="120" t="s">
        <v>461</v>
      </c>
      <c r="B66" s="159" t="s">
        <v>455</v>
      </c>
      <c r="C66" s="159" t="s">
        <v>1965</v>
      </c>
      <c r="D66" s="159" t="s">
        <v>28</v>
      </c>
      <c r="E66" s="121" t="s">
        <v>463</v>
      </c>
      <c r="F66" s="120" t="s">
        <v>2208</v>
      </c>
      <c r="G66" s="120" t="s">
        <v>335</v>
      </c>
      <c r="H66" s="120" t="s">
        <v>2209</v>
      </c>
      <c r="I66" s="120" t="s">
        <v>2216</v>
      </c>
      <c r="J66" s="120" t="s">
        <v>3873</v>
      </c>
    </row>
    <row r="67" spans="1:10" ht="38.25" x14ac:dyDescent="0.2">
      <c r="A67" s="120" t="s">
        <v>293</v>
      </c>
      <c r="B67" s="159" t="s">
        <v>19</v>
      </c>
      <c r="C67" s="159" t="s">
        <v>294</v>
      </c>
      <c r="D67" s="159" t="s">
        <v>298</v>
      </c>
      <c r="E67" s="121" t="s">
        <v>295</v>
      </c>
      <c r="F67" s="120" t="s">
        <v>302</v>
      </c>
      <c r="G67" s="120" t="s">
        <v>2211</v>
      </c>
      <c r="H67" s="120" t="s">
        <v>2212</v>
      </c>
      <c r="I67" s="120" t="s">
        <v>2216</v>
      </c>
      <c r="J67" s="120" t="s">
        <v>3874</v>
      </c>
    </row>
    <row r="68" spans="1:10" ht="25.5" x14ac:dyDescent="0.2">
      <c r="A68" s="120" t="s">
        <v>491</v>
      </c>
      <c r="B68" s="159" t="s">
        <v>19</v>
      </c>
      <c r="C68" s="159" t="s">
        <v>492</v>
      </c>
      <c r="D68" s="159" t="s">
        <v>142</v>
      </c>
      <c r="E68" s="121" t="s">
        <v>20</v>
      </c>
      <c r="F68" s="120" t="s">
        <v>2213</v>
      </c>
      <c r="G68" s="120" t="s">
        <v>2214</v>
      </c>
      <c r="H68" s="120" t="s">
        <v>2215</v>
      </c>
      <c r="I68" s="120" t="s">
        <v>2216</v>
      </c>
      <c r="J68" s="120" t="s">
        <v>3875</v>
      </c>
    </row>
    <row r="69" spans="1:10" x14ac:dyDescent="0.2">
      <c r="A69" s="120" t="s">
        <v>1952</v>
      </c>
      <c r="B69" s="159" t="s">
        <v>455</v>
      </c>
      <c r="C69" s="159" t="s">
        <v>1953</v>
      </c>
      <c r="D69" s="159" t="s">
        <v>28</v>
      </c>
      <c r="E69" s="121" t="s">
        <v>1954</v>
      </c>
      <c r="F69" s="120" t="s">
        <v>2217</v>
      </c>
      <c r="G69" s="120" t="s">
        <v>2218</v>
      </c>
      <c r="H69" s="120" t="s">
        <v>2219</v>
      </c>
      <c r="I69" s="120" t="s">
        <v>323</v>
      </c>
      <c r="J69" s="120" t="s">
        <v>3876</v>
      </c>
    </row>
    <row r="70" spans="1:10" ht="51" x14ac:dyDescent="0.2">
      <c r="A70" s="120" t="s">
        <v>1799</v>
      </c>
      <c r="B70" s="159" t="s">
        <v>19</v>
      </c>
      <c r="C70" s="159" t="s">
        <v>1800</v>
      </c>
      <c r="D70" s="159" t="s">
        <v>2220</v>
      </c>
      <c r="E70" s="121" t="s">
        <v>23</v>
      </c>
      <c r="F70" s="120" t="s">
        <v>2221</v>
      </c>
      <c r="G70" s="120" t="s">
        <v>2222</v>
      </c>
      <c r="H70" s="120" t="s">
        <v>2223</v>
      </c>
      <c r="I70" s="120" t="s">
        <v>323</v>
      </c>
      <c r="J70" s="120" t="s">
        <v>3877</v>
      </c>
    </row>
    <row r="71" spans="1:10" ht="38.25" x14ac:dyDescent="0.2">
      <c r="A71" s="120" t="s">
        <v>1766</v>
      </c>
      <c r="B71" s="159" t="s">
        <v>19</v>
      </c>
      <c r="C71" s="159" t="s">
        <v>1767</v>
      </c>
      <c r="D71" s="159" t="s">
        <v>173</v>
      </c>
      <c r="E71" s="121" t="s">
        <v>20</v>
      </c>
      <c r="F71" s="120" t="s">
        <v>2224</v>
      </c>
      <c r="G71" s="120" t="s">
        <v>2225</v>
      </c>
      <c r="H71" s="120" t="s">
        <v>2226</v>
      </c>
      <c r="I71" s="120" t="s">
        <v>208</v>
      </c>
      <c r="J71" s="120" t="s">
        <v>3878</v>
      </c>
    </row>
    <row r="72" spans="1:10" ht="25.5" x14ac:dyDescent="0.2">
      <c r="A72" s="120" t="s">
        <v>420</v>
      </c>
      <c r="B72" s="159" t="s">
        <v>19</v>
      </c>
      <c r="C72" s="159" t="s">
        <v>421</v>
      </c>
      <c r="D72" s="159" t="s">
        <v>154</v>
      </c>
      <c r="E72" s="121" t="s">
        <v>20</v>
      </c>
      <c r="F72" s="120" t="s">
        <v>2227</v>
      </c>
      <c r="G72" s="120" t="s">
        <v>2228</v>
      </c>
      <c r="H72" s="120" t="s">
        <v>2229</v>
      </c>
      <c r="I72" s="120" t="s">
        <v>208</v>
      </c>
      <c r="J72" s="120" t="s">
        <v>3879</v>
      </c>
    </row>
    <row r="73" spans="1:10" ht="38.25" x14ac:dyDescent="0.2">
      <c r="A73" s="120" t="s">
        <v>774</v>
      </c>
      <c r="B73" s="159" t="s">
        <v>19</v>
      </c>
      <c r="C73" s="159" t="s">
        <v>775</v>
      </c>
      <c r="D73" s="159" t="s">
        <v>2077</v>
      </c>
      <c r="E73" s="121" t="s">
        <v>20</v>
      </c>
      <c r="F73" s="120" t="s">
        <v>2078</v>
      </c>
      <c r="G73" s="120" t="s">
        <v>2230</v>
      </c>
      <c r="H73" s="120" t="s">
        <v>2231</v>
      </c>
      <c r="I73" s="120" t="s">
        <v>337</v>
      </c>
      <c r="J73" s="120" t="s">
        <v>3880</v>
      </c>
    </row>
    <row r="74" spans="1:10" ht="25.5" x14ac:dyDescent="0.2">
      <c r="A74" s="120" t="s">
        <v>732</v>
      </c>
      <c r="B74" s="159" t="s">
        <v>19</v>
      </c>
      <c r="C74" s="159" t="s">
        <v>733</v>
      </c>
      <c r="D74" s="159" t="s">
        <v>2100</v>
      </c>
      <c r="E74" s="121" t="s">
        <v>23</v>
      </c>
      <c r="F74" s="120" t="s">
        <v>2232</v>
      </c>
      <c r="G74" s="120" t="s">
        <v>2233</v>
      </c>
      <c r="H74" s="120" t="s">
        <v>2234</v>
      </c>
      <c r="I74" s="120" t="s">
        <v>2238</v>
      </c>
      <c r="J74" s="120" t="s">
        <v>3881</v>
      </c>
    </row>
    <row r="75" spans="1:10" ht="38.25" x14ac:dyDescent="0.2">
      <c r="A75" s="120" t="s">
        <v>309</v>
      </c>
      <c r="B75" s="159" t="s">
        <v>19</v>
      </c>
      <c r="C75" s="159" t="s">
        <v>310</v>
      </c>
      <c r="D75" s="159" t="s">
        <v>175</v>
      </c>
      <c r="E75" s="121" t="s">
        <v>23</v>
      </c>
      <c r="F75" s="120" t="s">
        <v>2235</v>
      </c>
      <c r="G75" s="120" t="s">
        <v>2236</v>
      </c>
      <c r="H75" s="120" t="s">
        <v>2237</v>
      </c>
      <c r="I75" s="120" t="s">
        <v>3141</v>
      </c>
      <c r="J75" s="120" t="s">
        <v>3882</v>
      </c>
    </row>
    <row r="76" spans="1:10" ht="38.25" x14ac:dyDescent="0.2">
      <c r="A76" s="120" t="s">
        <v>789</v>
      </c>
      <c r="B76" s="159" t="s">
        <v>16</v>
      </c>
      <c r="C76" s="159" t="s">
        <v>790</v>
      </c>
      <c r="D76" s="159" t="s">
        <v>174</v>
      </c>
      <c r="E76" s="121" t="s">
        <v>136</v>
      </c>
      <c r="F76" s="120" t="s">
        <v>141</v>
      </c>
      <c r="G76" s="120" t="s">
        <v>3883</v>
      </c>
      <c r="H76" s="120" t="s">
        <v>3883</v>
      </c>
      <c r="I76" s="120" t="s">
        <v>3884</v>
      </c>
      <c r="J76" s="120" t="s">
        <v>3676</v>
      </c>
    </row>
    <row r="77" spans="1:10" ht="25.5" x14ac:dyDescent="0.2">
      <c r="A77" s="120" t="s">
        <v>500</v>
      </c>
      <c r="B77" s="159" t="s">
        <v>19</v>
      </c>
      <c r="C77" s="159" t="s">
        <v>501</v>
      </c>
      <c r="D77" s="159" t="s">
        <v>142</v>
      </c>
      <c r="E77" s="121" t="s">
        <v>158</v>
      </c>
      <c r="F77" s="120" t="s">
        <v>2239</v>
      </c>
      <c r="G77" s="120" t="s">
        <v>2240</v>
      </c>
      <c r="H77" s="120" t="s">
        <v>2241</v>
      </c>
      <c r="I77" s="120" t="s">
        <v>338</v>
      </c>
      <c r="J77" s="120" t="s">
        <v>3885</v>
      </c>
    </row>
    <row r="78" spans="1:10" ht="25.5" x14ac:dyDescent="0.2">
      <c r="A78" s="120" t="s">
        <v>1855</v>
      </c>
      <c r="B78" s="159" t="s">
        <v>16</v>
      </c>
      <c r="C78" s="159" t="s">
        <v>1856</v>
      </c>
      <c r="D78" s="159" t="s">
        <v>39</v>
      </c>
      <c r="E78" s="121" t="s">
        <v>136</v>
      </c>
      <c r="F78" s="120" t="s">
        <v>2091</v>
      </c>
      <c r="G78" s="120" t="s">
        <v>2242</v>
      </c>
      <c r="H78" s="120" t="s">
        <v>2243</v>
      </c>
      <c r="I78" s="120" t="s">
        <v>324</v>
      </c>
      <c r="J78" s="120" t="s">
        <v>3886</v>
      </c>
    </row>
    <row r="79" spans="1:10" ht="25.5" x14ac:dyDescent="0.2">
      <c r="A79" s="120" t="s">
        <v>1606</v>
      </c>
      <c r="B79" s="159" t="s">
        <v>16</v>
      </c>
      <c r="C79" s="159" t="s">
        <v>1607</v>
      </c>
      <c r="D79" s="159" t="s">
        <v>244</v>
      </c>
      <c r="E79" s="121" t="s">
        <v>136</v>
      </c>
      <c r="F79" s="120" t="s">
        <v>141</v>
      </c>
      <c r="G79" s="120" t="s">
        <v>2244</v>
      </c>
      <c r="H79" s="120" t="s">
        <v>2244</v>
      </c>
      <c r="I79" s="120" t="s">
        <v>324</v>
      </c>
      <c r="J79" s="120" t="s">
        <v>3677</v>
      </c>
    </row>
    <row r="80" spans="1:10" ht="38.25" x14ac:dyDescent="0.2">
      <c r="A80" s="120" t="s">
        <v>1784</v>
      </c>
      <c r="B80" s="159" t="s">
        <v>19</v>
      </c>
      <c r="C80" s="159" t="s">
        <v>1785</v>
      </c>
      <c r="D80" s="159" t="s">
        <v>171</v>
      </c>
      <c r="E80" s="121" t="s">
        <v>20</v>
      </c>
      <c r="F80" s="120" t="s">
        <v>2245</v>
      </c>
      <c r="G80" s="120" t="s">
        <v>2246</v>
      </c>
      <c r="H80" s="120" t="s">
        <v>2247</v>
      </c>
      <c r="I80" s="120" t="s">
        <v>197</v>
      </c>
      <c r="J80" s="120" t="s">
        <v>3887</v>
      </c>
    </row>
    <row r="81" spans="1:10" ht="38.25" x14ac:dyDescent="0.2">
      <c r="A81" s="120" t="s">
        <v>438</v>
      </c>
      <c r="B81" s="159" t="s">
        <v>16</v>
      </c>
      <c r="C81" s="159" t="s">
        <v>439</v>
      </c>
      <c r="D81" s="159" t="s">
        <v>154</v>
      </c>
      <c r="E81" s="121" t="s">
        <v>20</v>
      </c>
      <c r="F81" s="120" t="s">
        <v>2064</v>
      </c>
      <c r="G81" s="120" t="s">
        <v>2249</v>
      </c>
      <c r="H81" s="120" t="s">
        <v>2250</v>
      </c>
      <c r="I81" s="120" t="s">
        <v>197</v>
      </c>
      <c r="J81" s="120" t="s">
        <v>3888</v>
      </c>
    </row>
    <row r="82" spans="1:10" ht="25.5" x14ac:dyDescent="0.2">
      <c r="A82" s="120" t="s">
        <v>630</v>
      </c>
      <c r="B82" s="159" t="s">
        <v>19</v>
      </c>
      <c r="C82" s="159" t="s">
        <v>631</v>
      </c>
      <c r="D82" s="159" t="s">
        <v>142</v>
      </c>
      <c r="E82" s="121" t="s">
        <v>23</v>
      </c>
      <c r="F82" s="120" t="s">
        <v>2251</v>
      </c>
      <c r="G82" s="120" t="s">
        <v>2252</v>
      </c>
      <c r="H82" s="120" t="s">
        <v>2253</v>
      </c>
      <c r="I82" s="120" t="s">
        <v>325</v>
      </c>
      <c r="J82" s="120" t="s">
        <v>3889</v>
      </c>
    </row>
    <row r="83" spans="1:10" ht="25.5" x14ac:dyDescent="0.2">
      <c r="A83" s="120" t="s">
        <v>519</v>
      </c>
      <c r="B83" s="159" t="s">
        <v>19</v>
      </c>
      <c r="C83" s="159" t="s">
        <v>520</v>
      </c>
      <c r="D83" s="159" t="s">
        <v>142</v>
      </c>
      <c r="E83" s="121" t="s">
        <v>158</v>
      </c>
      <c r="F83" s="120" t="s">
        <v>2254</v>
      </c>
      <c r="G83" s="120" t="s">
        <v>2255</v>
      </c>
      <c r="H83" s="120" t="s">
        <v>2256</v>
      </c>
      <c r="I83" s="120" t="s">
        <v>339</v>
      </c>
      <c r="J83" s="120" t="s">
        <v>3890</v>
      </c>
    </row>
    <row r="84" spans="1:10" ht="38.25" x14ac:dyDescent="0.2">
      <c r="A84" s="120" t="s">
        <v>168</v>
      </c>
      <c r="B84" s="159" t="s">
        <v>19</v>
      </c>
      <c r="C84" s="159" t="s">
        <v>285</v>
      </c>
      <c r="D84" s="159" t="s">
        <v>175</v>
      </c>
      <c r="E84" s="121" t="s">
        <v>23</v>
      </c>
      <c r="F84" s="120" t="s">
        <v>2257</v>
      </c>
      <c r="G84" s="120" t="s">
        <v>2258</v>
      </c>
      <c r="H84" s="120" t="s">
        <v>2259</v>
      </c>
      <c r="I84" s="120" t="s">
        <v>339</v>
      </c>
      <c r="J84" s="120" t="s">
        <v>3891</v>
      </c>
    </row>
    <row r="85" spans="1:10" ht="38.25" x14ac:dyDescent="0.2">
      <c r="A85" s="120" t="s">
        <v>1199</v>
      </c>
      <c r="B85" s="159" t="s">
        <v>16</v>
      </c>
      <c r="C85" s="159" t="s">
        <v>1200</v>
      </c>
      <c r="D85" s="159" t="s">
        <v>246</v>
      </c>
      <c r="E85" s="121" t="s">
        <v>136</v>
      </c>
      <c r="F85" s="120" t="s">
        <v>141</v>
      </c>
      <c r="G85" s="120" t="s">
        <v>2260</v>
      </c>
      <c r="H85" s="120" t="s">
        <v>2260</v>
      </c>
      <c r="I85" s="120" t="s">
        <v>326</v>
      </c>
      <c r="J85" s="120" t="s">
        <v>3892</v>
      </c>
    </row>
    <row r="86" spans="1:10" ht="25.5" x14ac:dyDescent="0.2">
      <c r="A86" s="120" t="s">
        <v>488</v>
      </c>
      <c r="B86" s="159" t="s">
        <v>19</v>
      </c>
      <c r="C86" s="159" t="s">
        <v>489</v>
      </c>
      <c r="D86" s="159" t="s">
        <v>142</v>
      </c>
      <c r="E86" s="121" t="s">
        <v>20</v>
      </c>
      <c r="F86" s="120" t="s">
        <v>2261</v>
      </c>
      <c r="G86" s="120" t="s">
        <v>2262</v>
      </c>
      <c r="H86" s="120" t="s">
        <v>2263</v>
      </c>
      <c r="I86" s="120" t="s">
        <v>326</v>
      </c>
      <c r="J86" s="120" t="s">
        <v>3893</v>
      </c>
    </row>
    <row r="87" spans="1:10" ht="38.25" x14ac:dyDescent="0.2">
      <c r="A87" s="120" t="s">
        <v>1196</v>
      </c>
      <c r="B87" s="159" t="s">
        <v>16</v>
      </c>
      <c r="C87" s="159" t="s">
        <v>1197</v>
      </c>
      <c r="D87" s="159" t="s">
        <v>246</v>
      </c>
      <c r="E87" s="121" t="s">
        <v>136</v>
      </c>
      <c r="F87" s="120" t="s">
        <v>141</v>
      </c>
      <c r="G87" s="120" t="s">
        <v>2265</v>
      </c>
      <c r="H87" s="120" t="s">
        <v>2265</v>
      </c>
      <c r="I87" s="120" t="s">
        <v>3678</v>
      </c>
      <c r="J87" s="120" t="s">
        <v>3894</v>
      </c>
    </row>
    <row r="88" spans="1:10" ht="25.5" x14ac:dyDescent="0.2">
      <c r="A88" s="120" t="s">
        <v>1076</v>
      </c>
      <c r="B88" s="159" t="s">
        <v>16</v>
      </c>
      <c r="C88" s="159" t="s">
        <v>1077</v>
      </c>
      <c r="D88" s="159" t="s">
        <v>246</v>
      </c>
      <c r="E88" s="121" t="s">
        <v>136</v>
      </c>
      <c r="F88" s="120" t="s">
        <v>2266</v>
      </c>
      <c r="G88" s="120" t="s">
        <v>2267</v>
      </c>
      <c r="H88" s="120" t="s">
        <v>2268</v>
      </c>
      <c r="I88" s="120" t="s">
        <v>273</v>
      </c>
      <c r="J88" s="120" t="s">
        <v>3895</v>
      </c>
    </row>
    <row r="89" spans="1:10" ht="25.5" x14ac:dyDescent="0.2">
      <c r="A89" s="120" t="s">
        <v>765</v>
      </c>
      <c r="B89" s="159" t="s">
        <v>19</v>
      </c>
      <c r="C89" s="159" t="s">
        <v>766</v>
      </c>
      <c r="D89" s="159" t="s">
        <v>173</v>
      </c>
      <c r="E89" s="121" t="s">
        <v>20</v>
      </c>
      <c r="F89" s="120" t="s">
        <v>2269</v>
      </c>
      <c r="G89" s="120" t="s">
        <v>2270</v>
      </c>
      <c r="H89" s="120" t="s">
        <v>2271</v>
      </c>
      <c r="I89" s="120" t="s">
        <v>2272</v>
      </c>
      <c r="J89" s="120" t="s">
        <v>3896</v>
      </c>
    </row>
    <row r="90" spans="1:10" ht="38.25" x14ac:dyDescent="0.2">
      <c r="A90" s="120" t="s">
        <v>164</v>
      </c>
      <c r="B90" s="159" t="s">
        <v>19</v>
      </c>
      <c r="C90" s="159" t="s">
        <v>205</v>
      </c>
      <c r="D90" s="159" t="s">
        <v>142</v>
      </c>
      <c r="E90" s="121" t="s">
        <v>137</v>
      </c>
      <c r="F90" s="120" t="s">
        <v>2273</v>
      </c>
      <c r="G90" s="120" t="s">
        <v>2274</v>
      </c>
      <c r="H90" s="120" t="s">
        <v>2275</v>
      </c>
      <c r="I90" s="120" t="s">
        <v>2272</v>
      </c>
      <c r="J90" s="120" t="s">
        <v>3897</v>
      </c>
    </row>
    <row r="91" spans="1:10" ht="38.25" x14ac:dyDescent="0.2">
      <c r="A91" s="120" t="s">
        <v>846</v>
      </c>
      <c r="B91" s="159" t="s">
        <v>16</v>
      </c>
      <c r="C91" s="159" t="s">
        <v>847</v>
      </c>
      <c r="D91" s="159" t="s">
        <v>174</v>
      </c>
      <c r="E91" s="121" t="s">
        <v>20</v>
      </c>
      <c r="F91" s="120" t="s">
        <v>2276</v>
      </c>
      <c r="G91" s="120" t="s">
        <v>2277</v>
      </c>
      <c r="H91" s="120" t="s">
        <v>2278</v>
      </c>
      <c r="I91" s="120" t="s">
        <v>2272</v>
      </c>
      <c r="J91" s="120" t="s">
        <v>3898</v>
      </c>
    </row>
    <row r="92" spans="1:10" ht="38.25" x14ac:dyDescent="0.2">
      <c r="A92" s="120" t="s">
        <v>738</v>
      </c>
      <c r="B92" s="159" t="s">
        <v>19</v>
      </c>
      <c r="C92" s="159" t="s">
        <v>739</v>
      </c>
      <c r="D92" s="159" t="s">
        <v>171</v>
      </c>
      <c r="E92" s="121" t="s">
        <v>23</v>
      </c>
      <c r="F92" s="120" t="s">
        <v>2279</v>
      </c>
      <c r="G92" s="120" t="s">
        <v>2280</v>
      </c>
      <c r="H92" s="120" t="s">
        <v>2281</v>
      </c>
      <c r="I92" s="120" t="s">
        <v>2272</v>
      </c>
      <c r="J92" s="120" t="s">
        <v>3899</v>
      </c>
    </row>
    <row r="93" spans="1:10" ht="38.25" x14ac:dyDescent="0.2">
      <c r="A93" s="120" t="s">
        <v>1603</v>
      </c>
      <c r="B93" s="159" t="s">
        <v>16</v>
      </c>
      <c r="C93" s="159" t="s">
        <v>1604</v>
      </c>
      <c r="D93" s="159" t="s">
        <v>175</v>
      </c>
      <c r="E93" s="121" t="s">
        <v>136</v>
      </c>
      <c r="F93" s="120" t="s">
        <v>245</v>
      </c>
      <c r="G93" s="120" t="s">
        <v>2282</v>
      </c>
      <c r="H93" s="120" t="s">
        <v>2283</v>
      </c>
      <c r="I93" s="120" t="s">
        <v>247</v>
      </c>
      <c r="J93" s="120" t="s">
        <v>3900</v>
      </c>
    </row>
    <row r="94" spans="1:10" ht="25.5" x14ac:dyDescent="0.2">
      <c r="A94" s="120" t="s">
        <v>592</v>
      </c>
      <c r="B94" s="159" t="s">
        <v>19</v>
      </c>
      <c r="C94" s="159" t="s">
        <v>593</v>
      </c>
      <c r="D94" s="159" t="s">
        <v>142</v>
      </c>
      <c r="E94" s="121" t="s">
        <v>158</v>
      </c>
      <c r="F94" s="120" t="s">
        <v>2284</v>
      </c>
      <c r="G94" s="120" t="s">
        <v>2285</v>
      </c>
      <c r="H94" s="120" t="s">
        <v>2286</v>
      </c>
      <c r="I94" s="120" t="s">
        <v>247</v>
      </c>
      <c r="J94" s="120" t="s">
        <v>3901</v>
      </c>
    </row>
    <row r="95" spans="1:10" s="131" customFormat="1" ht="25.5" x14ac:dyDescent="0.2">
      <c r="A95" s="120" t="s">
        <v>1062</v>
      </c>
      <c r="B95" s="159" t="s">
        <v>16</v>
      </c>
      <c r="C95" s="159" t="s">
        <v>1063</v>
      </c>
      <c r="D95" s="159" t="s">
        <v>246</v>
      </c>
      <c r="E95" s="121" t="s">
        <v>136</v>
      </c>
      <c r="F95" s="120" t="s">
        <v>2287</v>
      </c>
      <c r="G95" s="120" t="s">
        <v>2288</v>
      </c>
      <c r="H95" s="120" t="s">
        <v>2289</v>
      </c>
      <c r="I95" s="120" t="s">
        <v>247</v>
      </c>
      <c r="J95" s="120" t="s">
        <v>3902</v>
      </c>
    </row>
    <row r="96" spans="1:10" s="131" customFormat="1" ht="25.5" x14ac:dyDescent="0.2">
      <c r="A96" s="120" t="s">
        <v>735</v>
      </c>
      <c r="B96" s="159" t="s">
        <v>19</v>
      </c>
      <c r="C96" s="159" t="s">
        <v>736</v>
      </c>
      <c r="D96" s="159" t="s">
        <v>2100</v>
      </c>
      <c r="E96" s="121" t="s">
        <v>23</v>
      </c>
      <c r="F96" s="120" t="s">
        <v>2290</v>
      </c>
      <c r="G96" s="120" t="s">
        <v>2291</v>
      </c>
      <c r="H96" s="120" t="s">
        <v>2292</v>
      </c>
      <c r="I96" s="120" t="s">
        <v>247</v>
      </c>
      <c r="J96" s="120" t="s">
        <v>3903</v>
      </c>
    </row>
    <row r="97" spans="1:10" s="131" customFormat="1" x14ac:dyDescent="0.2">
      <c r="A97" s="120" t="s">
        <v>1923</v>
      </c>
      <c r="B97" s="159" t="s">
        <v>455</v>
      </c>
      <c r="C97" s="159" t="s">
        <v>1924</v>
      </c>
      <c r="D97" s="159" t="s">
        <v>28</v>
      </c>
      <c r="E97" s="121" t="s">
        <v>140</v>
      </c>
      <c r="F97" s="120" t="s">
        <v>153</v>
      </c>
      <c r="G97" s="120" t="s">
        <v>2293</v>
      </c>
      <c r="H97" s="120" t="s">
        <v>2294</v>
      </c>
      <c r="I97" s="120" t="s">
        <v>247</v>
      </c>
      <c r="J97" s="120" t="s">
        <v>3904</v>
      </c>
    </row>
    <row r="98" spans="1:10" s="131" customFormat="1" ht="25.5" x14ac:dyDescent="0.2">
      <c r="A98" s="120" t="s">
        <v>1752</v>
      </c>
      <c r="B98" s="159" t="s">
        <v>19</v>
      </c>
      <c r="C98" s="159" t="s">
        <v>1753</v>
      </c>
      <c r="D98" s="159" t="s">
        <v>173</v>
      </c>
      <c r="E98" s="121" t="s">
        <v>20</v>
      </c>
      <c r="F98" s="120" t="s">
        <v>2295</v>
      </c>
      <c r="G98" s="120" t="s">
        <v>2296</v>
      </c>
      <c r="H98" s="120" t="s">
        <v>2297</v>
      </c>
      <c r="I98" s="120" t="s">
        <v>248</v>
      </c>
      <c r="J98" s="120" t="s">
        <v>3905</v>
      </c>
    </row>
    <row r="99" spans="1:10" s="131" customFormat="1" ht="25.5" x14ac:dyDescent="0.2">
      <c r="A99" s="120" t="s">
        <v>1042</v>
      </c>
      <c r="B99" s="159" t="s">
        <v>16</v>
      </c>
      <c r="C99" s="159" t="s">
        <v>1043</v>
      </c>
      <c r="D99" s="159">
        <v>61</v>
      </c>
      <c r="E99" s="121" t="s">
        <v>23</v>
      </c>
      <c r="F99" s="120" t="s">
        <v>2298</v>
      </c>
      <c r="G99" s="120" t="s">
        <v>2299</v>
      </c>
      <c r="H99" s="120" t="s">
        <v>2300</v>
      </c>
      <c r="I99" s="120" t="s">
        <v>248</v>
      </c>
      <c r="J99" s="120" t="s">
        <v>3906</v>
      </c>
    </row>
    <row r="100" spans="1:10" s="131" customFormat="1" ht="38.25" x14ac:dyDescent="0.2">
      <c r="A100" s="120" t="s">
        <v>1348</v>
      </c>
      <c r="B100" s="159" t="s">
        <v>19</v>
      </c>
      <c r="C100" s="159" t="s">
        <v>1349</v>
      </c>
      <c r="D100" s="159" t="s">
        <v>175</v>
      </c>
      <c r="E100" s="121" t="s">
        <v>23</v>
      </c>
      <c r="F100" s="120" t="s">
        <v>2301</v>
      </c>
      <c r="G100" s="120" t="s">
        <v>2302</v>
      </c>
      <c r="H100" s="120" t="s">
        <v>2303</v>
      </c>
      <c r="I100" s="120" t="s">
        <v>248</v>
      </c>
      <c r="J100" s="120" t="s">
        <v>3907</v>
      </c>
    </row>
    <row r="101" spans="1:10" ht="25.5" x14ac:dyDescent="0.2">
      <c r="A101" s="120" t="s">
        <v>544</v>
      </c>
      <c r="B101" s="159" t="s">
        <v>19</v>
      </c>
      <c r="C101" s="159" t="s">
        <v>545</v>
      </c>
      <c r="D101" s="159" t="s">
        <v>142</v>
      </c>
      <c r="E101" s="121" t="s">
        <v>158</v>
      </c>
      <c r="F101" s="120" t="s">
        <v>2304</v>
      </c>
      <c r="G101" s="120" t="s">
        <v>2305</v>
      </c>
      <c r="H101" s="120" t="s">
        <v>2306</v>
      </c>
      <c r="I101" s="120" t="s">
        <v>248</v>
      </c>
      <c r="J101" s="120" t="s">
        <v>3908</v>
      </c>
    </row>
    <row r="102" spans="1:10" ht="38.25" x14ac:dyDescent="0.2">
      <c r="A102" s="120" t="s">
        <v>801</v>
      </c>
      <c r="B102" s="159" t="s">
        <v>16</v>
      </c>
      <c r="C102" s="159" t="s">
        <v>802</v>
      </c>
      <c r="D102" s="159" t="s">
        <v>174</v>
      </c>
      <c r="E102" s="121" t="s">
        <v>136</v>
      </c>
      <c r="F102" s="120" t="s">
        <v>2154</v>
      </c>
      <c r="G102" s="120" t="s">
        <v>3909</v>
      </c>
      <c r="H102" s="120" t="s">
        <v>3910</v>
      </c>
      <c r="I102" s="120" t="s">
        <v>2313</v>
      </c>
      <c r="J102" s="120" t="s">
        <v>3911</v>
      </c>
    </row>
    <row r="103" spans="1:10" ht="25.5" x14ac:dyDescent="0.2">
      <c r="A103" s="120" t="s">
        <v>472</v>
      </c>
      <c r="B103" s="159" t="s">
        <v>19</v>
      </c>
      <c r="C103" s="159" t="s">
        <v>473</v>
      </c>
      <c r="D103" s="159" t="s">
        <v>142</v>
      </c>
      <c r="E103" s="121" t="s">
        <v>158</v>
      </c>
      <c r="F103" s="120" t="s">
        <v>2307</v>
      </c>
      <c r="G103" s="120" t="s">
        <v>2308</v>
      </c>
      <c r="H103" s="120" t="s">
        <v>2309</v>
      </c>
      <c r="I103" s="120" t="s">
        <v>2313</v>
      </c>
      <c r="J103" s="120" t="s">
        <v>3912</v>
      </c>
    </row>
    <row r="104" spans="1:10" ht="25.5" x14ac:dyDescent="0.2">
      <c r="A104" s="120" t="s">
        <v>1293</v>
      </c>
      <c r="B104" s="159" t="s">
        <v>19</v>
      </c>
      <c r="C104" s="159" t="s">
        <v>1294</v>
      </c>
      <c r="D104" s="159" t="s">
        <v>2063</v>
      </c>
      <c r="E104" s="121" t="s">
        <v>136</v>
      </c>
      <c r="F104" s="120" t="s">
        <v>2310</v>
      </c>
      <c r="G104" s="120" t="s">
        <v>2311</v>
      </c>
      <c r="H104" s="120" t="s">
        <v>2312</v>
      </c>
      <c r="I104" s="120" t="s">
        <v>2313</v>
      </c>
      <c r="J104" s="120" t="s">
        <v>3913</v>
      </c>
    </row>
    <row r="105" spans="1:10" ht="25.5" x14ac:dyDescent="0.2">
      <c r="A105" s="120" t="s">
        <v>980</v>
      </c>
      <c r="B105" s="159" t="s">
        <v>19</v>
      </c>
      <c r="C105" s="159" t="s">
        <v>981</v>
      </c>
      <c r="D105" s="159" t="s">
        <v>246</v>
      </c>
      <c r="E105" s="121" t="s">
        <v>23</v>
      </c>
      <c r="F105" s="120" t="s">
        <v>2314</v>
      </c>
      <c r="G105" s="120" t="s">
        <v>2315</v>
      </c>
      <c r="H105" s="120" t="s">
        <v>2316</v>
      </c>
      <c r="I105" s="120" t="s">
        <v>2313</v>
      </c>
      <c r="J105" s="120" t="s">
        <v>3914</v>
      </c>
    </row>
    <row r="106" spans="1:10" ht="25.5" x14ac:dyDescent="0.2">
      <c r="A106" s="120" t="s">
        <v>1939</v>
      </c>
      <c r="B106" s="159" t="s">
        <v>16</v>
      </c>
      <c r="C106" s="159" t="s">
        <v>1940</v>
      </c>
      <c r="D106" s="159" t="s">
        <v>209</v>
      </c>
      <c r="E106" s="121" t="s">
        <v>137</v>
      </c>
      <c r="F106" s="120" t="s">
        <v>2317</v>
      </c>
      <c r="G106" s="120" t="s">
        <v>2318</v>
      </c>
      <c r="H106" s="120" t="s">
        <v>2319</v>
      </c>
      <c r="I106" s="120" t="s">
        <v>2313</v>
      </c>
      <c r="J106" s="120" t="s">
        <v>3915</v>
      </c>
    </row>
    <row r="107" spans="1:10" ht="38.25" x14ac:dyDescent="0.2">
      <c r="A107" s="120" t="s">
        <v>1187</v>
      </c>
      <c r="B107" s="159" t="s">
        <v>19</v>
      </c>
      <c r="C107" s="159" t="s">
        <v>1188</v>
      </c>
      <c r="D107" s="159" t="s">
        <v>246</v>
      </c>
      <c r="E107" s="121" t="s">
        <v>23</v>
      </c>
      <c r="F107" s="120" t="s">
        <v>2320</v>
      </c>
      <c r="G107" s="120" t="s">
        <v>2321</v>
      </c>
      <c r="H107" s="120" t="s">
        <v>2322</v>
      </c>
      <c r="I107" s="120" t="s">
        <v>2313</v>
      </c>
      <c r="J107" s="120" t="s">
        <v>3916</v>
      </c>
    </row>
    <row r="108" spans="1:10" ht="25.5" x14ac:dyDescent="0.2">
      <c r="A108" s="120" t="s">
        <v>1312</v>
      </c>
      <c r="B108" s="159" t="s">
        <v>16</v>
      </c>
      <c r="C108" s="159" t="s">
        <v>1313</v>
      </c>
      <c r="D108" s="159" t="s">
        <v>2063</v>
      </c>
      <c r="E108" s="121" t="s">
        <v>23</v>
      </c>
      <c r="F108" s="120" t="s">
        <v>2323</v>
      </c>
      <c r="G108" s="120" t="s">
        <v>2324</v>
      </c>
      <c r="H108" s="120" t="s">
        <v>2325</v>
      </c>
      <c r="I108" s="120" t="s">
        <v>340</v>
      </c>
      <c r="J108" s="120" t="s">
        <v>3917</v>
      </c>
    </row>
    <row r="109" spans="1:10" ht="25.5" x14ac:dyDescent="0.2">
      <c r="A109" s="120" t="s">
        <v>1766</v>
      </c>
      <c r="B109" s="159" t="s">
        <v>19</v>
      </c>
      <c r="C109" s="159" t="s">
        <v>1846</v>
      </c>
      <c r="D109" s="159" t="s">
        <v>173</v>
      </c>
      <c r="E109" s="121" t="s">
        <v>20</v>
      </c>
      <c r="F109" s="120" t="s">
        <v>2326</v>
      </c>
      <c r="G109" s="120" t="s">
        <v>2225</v>
      </c>
      <c r="H109" s="120" t="s">
        <v>2327</v>
      </c>
      <c r="I109" s="120" t="s">
        <v>340</v>
      </c>
      <c r="J109" s="120" t="s">
        <v>3918</v>
      </c>
    </row>
    <row r="110" spans="1:10" ht="25.5" x14ac:dyDescent="0.2">
      <c r="A110" s="120" t="s">
        <v>568</v>
      </c>
      <c r="B110" s="159" t="s">
        <v>19</v>
      </c>
      <c r="C110" s="159" t="s">
        <v>569</v>
      </c>
      <c r="D110" s="159" t="s">
        <v>142</v>
      </c>
      <c r="E110" s="121" t="s">
        <v>158</v>
      </c>
      <c r="F110" s="120" t="s">
        <v>2328</v>
      </c>
      <c r="G110" s="120" t="s">
        <v>2329</v>
      </c>
      <c r="H110" s="120" t="s">
        <v>2330</v>
      </c>
      <c r="I110" s="120" t="s">
        <v>340</v>
      </c>
      <c r="J110" s="120" t="s">
        <v>3919</v>
      </c>
    </row>
    <row r="111" spans="1:10" ht="38.25" x14ac:dyDescent="0.2">
      <c r="A111" s="120" t="s">
        <v>798</v>
      </c>
      <c r="B111" s="159" t="s">
        <v>16</v>
      </c>
      <c r="C111" s="159" t="s">
        <v>799</v>
      </c>
      <c r="D111" s="159" t="s">
        <v>174</v>
      </c>
      <c r="E111" s="121" t="s">
        <v>136</v>
      </c>
      <c r="F111" s="120" t="s">
        <v>141</v>
      </c>
      <c r="G111" s="120" t="s">
        <v>2331</v>
      </c>
      <c r="H111" s="120" t="s">
        <v>2331</v>
      </c>
      <c r="I111" s="120" t="s">
        <v>340</v>
      </c>
      <c r="J111" s="120" t="s">
        <v>3920</v>
      </c>
    </row>
    <row r="112" spans="1:10" ht="25.5" x14ac:dyDescent="0.2">
      <c r="A112" s="120" t="s">
        <v>1839</v>
      </c>
      <c r="B112" s="159" t="s">
        <v>16</v>
      </c>
      <c r="C112" s="159" t="s">
        <v>1840</v>
      </c>
      <c r="D112" s="159" t="s">
        <v>209</v>
      </c>
      <c r="E112" s="121" t="s">
        <v>20</v>
      </c>
      <c r="F112" s="120" t="s">
        <v>2332</v>
      </c>
      <c r="G112" s="120" t="s">
        <v>2333</v>
      </c>
      <c r="H112" s="120" t="s">
        <v>2334</v>
      </c>
      <c r="I112" s="120" t="s">
        <v>340</v>
      </c>
      <c r="J112" s="120" t="s">
        <v>3921</v>
      </c>
    </row>
    <row r="113" spans="1:10" ht="25.5" x14ac:dyDescent="0.2">
      <c r="A113" s="120" t="s">
        <v>535</v>
      </c>
      <c r="B113" s="159" t="s">
        <v>19</v>
      </c>
      <c r="C113" s="159" t="s">
        <v>536</v>
      </c>
      <c r="D113" s="159" t="s">
        <v>142</v>
      </c>
      <c r="E113" s="121" t="s">
        <v>158</v>
      </c>
      <c r="F113" s="120" t="s">
        <v>2335</v>
      </c>
      <c r="G113" s="120" t="s">
        <v>2336</v>
      </c>
      <c r="H113" s="120" t="s">
        <v>2337</v>
      </c>
      <c r="I113" s="120" t="s">
        <v>2341</v>
      </c>
      <c r="J113" s="120" t="s">
        <v>3922</v>
      </c>
    </row>
    <row r="114" spans="1:10" ht="38.25" x14ac:dyDescent="0.2">
      <c r="A114" s="120" t="s">
        <v>1820</v>
      </c>
      <c r="B114" s="159" t="s">
        <v>19</v>
      </c>
      <c r="C114" s="159" t="s">
        <v>1821</v>
      </c>
      <c r="D114" s="159" t="s">
        <v>172</v>
      </c>
      <c r="E114" s="121" t="s">
        <v>137</v>
      </c>
      <c r="F114" s="120" t="s">
        <v>2338</v>
      </c>
      <c r="G114" s="120" t="s">
        <v>2339</v>
      </c>
      <c r="H114" s="120" t="s">
        <v>2340</v>
      </c>
      <c r="I114" s="120" t="s">
        <v>177</v>
      </c>
      <c r="J114" s="120" t="s">
        <v>3923</v>
      </c>
    </row>
    <row r="115" spans="1:10" ht="51" x14ac:dyDescent="0.2">
      <c r="A115" s="120" t="s">
        <v>506</v>
      </c>
      <c r="B115" s="159" t="s">
        <v>19</v>
      </c>
      <c r="C115" s="159" t="s">
        <v>507</v>
      </c>
      <c r="D115" s="159" t="s">
        <v>179</v>
      </c>
      <c r="E115" s="121" t="s">
        <v>137</v>
      </c>
      <c r="F115" s="120" t="s">
        <v>2342</v>
      </c>
      <c r="G115" s="120" t="s">
        <v>2343</v>
      </c>
      <c r="H115" s="120" t="s">
        <v>2344</v>
      </c>
      <c r="I115" s="120" t="s">
        <v>177</v>
      </c>
      <c r="J115" s="120" t="s">
        <v>3924</v>
      </c>
    </row>
    <row r="116" spans="1:10" ht="25.5" x14ac:dyDescent="0.2">
      <c r="A116" s="120" t="s">
        <v>1883</v>
      </c>
      <c r="B116" s="159" t="s">
        <v>16</v>
      </c>
      <c r="C116" s="159" t="s">
        <v>1884</v>
      </c>
      <c r="D116" s="159" t="s">
        <v>27</v>
      </c>
      <c r="E116" s="121" t="s">
        <v>136</v>
      </c>
      <c r="F116" s="120" t="s">
        <v>141</v>
      </c>
      <c r="G116" s="120" t="s">
        <v>2345</v>
      </c>
      <c r="H116" s="120" t="s">
        <v>2345</v>
      </c>
      <c r="I116" s="120" t="s">
        <v>2346</v>
      </c>
      <c r="J116" s="120" t="s">
        <v>3925</v>
      </c>
    </row>
    <row r="117" spans="1:10" ht="25.5" x14ac:dyDescent="0.2">
      <c r="A117" s="120" t="s">
        <v>1793</v>
      </c>
      <c r="B117" s="159" t="s">
        <v>19</v>
      </c>
      <c r="C117" s="159" t="s">
        <v>1794</v>
      </c>
      <c r="D117" s="159" t="s">
        <v>214</v>
      </c>
      <c r="E117" s="121" t="s">
        <v>20</v>
      </c>
      <c r="F117" s="120" t="s">
        <v>2347</v>
      </c>
      <c r="G117" s="120" t="s">
        <v>2348</v>
      </c>
      <c r="H117" s="120" t="s">
        <v>2349</v>
      </c>
      <c r="I117" s="120" t="s">
        <v>2346</v>
      </c>
      <c r="J117" s="120" t="s">
        <v>3926</v>
      </c>
    </row>
    <row r="118" spans="1:10" ht="25.5" x14ac:dyDescent="0.2">
      <c r="A118" s="120" t="s">
        <v>1936</v>
      </c>
      <c r="B118" s="159" t="s">
        <v>16</v>
      </c>
      <c r="C118" s="159" t="s">
        <v>1937</v>
      </c>
      <c r="D118" s="159" t="s">
        <v>209</v>
      </c>
      <c r="E118" s="121" t="s">
        <v>137</v>
      </c>
      <c r="F118" s="120" t="s">
        <v>2317</v>
      </c>
      <c r="G118" s="120" t="s">
        <v>2350</v>
      </c>
      <c r="H118" s="120" t="s">
        <v>2351</v>
      </c>
      <c r="I118" s="120" t="s">
        <v>249</v>
      </c>
      <c r="J118" s="120" t="s">
        <v>3927</v>
      </c>
    </row>
    <row r="119" spans="1:10" ht="38.25" x14ac:dyDescent="0.2">
      <c r="A119" s="120" t="s">
        <v>1252</v>
      </c>
      <c r="B119" s="159" t="s">
        <v>19</v>
      </c>
      <c r="C119" s="159" t="s">
        <v>1253</v>
      </c>
      <c r="D119" s="159" t="s">
        <v>246</v>
      </c>
      <c r="E119" s="121" t="s">
        <v>23</v>
      </c>
      <c r="F119" s="120" t="s">
        <v>2352</v>
      </c>
      <c r="G119" s="120" t="s">
        <v>2353</v>
      </c>
      <c r="H119" s="120" t="s">
        <v>2354</v>
      </c>
      <c r="I119" s="120" t="s">
        <v>249</v>
      </c>
      <c r="J119" s="120" t="s">
        <v>3928</v>
      </c>
    </row>
    <row r="120" spans="1:10" ht="38.25" x14ac:dyDescent="0.2">
      <c r="A120" s="120" t="s">
        <v>843</v>
      </c>
      <c r="B120" s="159" t="s">
        <v>19</v>
      </c>
      <c r="C120" s="159" t="s">
        <v>844</v>
      </c>
      <c r="D120" s="159" t="s">
        <v>171</v>
      </c>
      <c r="E120" s="121" t="s">
        <v>23</v>
      </c>
      <c r="F120" s="120" t="s">
        <v>2355</v>
      </c>
      <c r="G120" s="120" t="s">
        <v>2356</v>
      </c>
      <c r="H120" s="120" t="s">
        <v>2357</v>
      </c>
      <c r="I120" s="120" t="s">
        <v>199</v>
      </c>
      <c r="J120" s="120" t="s">
        <v>3929</v>
      </c>
    </row>
    <row r="121" spans="1:10" x14ac:dyDescent="0.2">
      <c r="A121" s="120" t="s">
        <v>1926</v>
      </c>
      <c r="B121" s="159" t="s">
        <v>455</v>
      </c>
      <c r="C121" s="159" t="s">
        <v>1927</v>
      </c>
      <c r="D121" s="159" t="s">
        <v>28</v>
      </c>
      <c r="E121" s="121" t="s">
        <v>140</v>
      </c>
      <c r="F121" s="120" t="s">
        <v>245</v>
      </c>
      <c r="G121" s="120" t="s">
        <v>2358</v>
      </c>
      <c r="H121" s="120" t="s">
        <v>2359</v>
      </c>
      <c r="I121" s="120" t="s">
        <v>199</v>
      </c>
      <c r="J121" s="120" t="s">
        <v>3930</v>
      </c>
    </row>
    <row r="122" spans="1:10" ht="25.5" x14ac:dyDescent="0.2">
      <c r="A122" s="120" t="s">
        <v>1920</v>
      </c>
      <c r="B122" s="159" t="s">
        <v>19</v>
      </c>
      <c r="C122" s="159" t="s">
        <v>1921</v>
      </c>
      <c r="D122" s="159" t="s">
        <v>27</v>
      </c>
      <c r="E122" s="121" t="s">
        <v>23</v>
      </c>
      <c r="F122" s="120" t="s">
        <v>2360</v>
      </c>
      <c r="G122" s="120" t="s">
        <v>2361</v>
      </c>
      <c r="H122" s="120" t="s">
        <v>2362</v>
      </c>
      <c r="I122" s="120" t="s">
        <v>199</v>
      </c>
      <c r="J122" s="120" t="s">
        <v>3931</v>
      </c>
    </row>
    <row r="123" spans="1:10" ht="38.25" x14ac:dyDescent="0.2">
      <c r="A123" s="120" t="s">
        <v>311</v>
      </c>
      <c r="B123" s="159" t="s">
        <v>19</v>
      </c>
      <c r="C123" s="159" t="s">
        <v>312</v>
      </c>
      <c r="D123" s="159" t="s">
        <v>175</v>
      </c>
      <c r="E123" s="121" t="s">
        <v>136</v>
      </c>
      <c r="F123" s="120" t="s">
        <v>2363</v>
      </c>
      <c r="G123" s="120" t="s">
        <v>2364</v>
      </c>
      <c r="H123" s="120" t="s">
        <v>2365</v>
      </c>
      <c r="I123" s="120" t="s">
        <v>199</v>
      </c>
      <c r="J123" s="120" t="s">
        <v>3932</v>
      </c>
    </row>
    <row r="124" spans="1:10" ht="25.5" x14ac:dyDescent="0.2">
      <c r="A124" s="120" t="s">
        <v>494</v>
      </c>
      <c r="B124" s="159" t="s">
        <v>19</v>
      </c>
      <c r="C124" s="159" t="s">
        <v>495</v>
      </c>
      <c r="D124" s="159" t="s">
        <v>142</v>
      </c>
      <c r="E124" s="121" t="s">
        <v>158</v>
      </c>
      <c r="F124" s="120" t="s">
        <v>2366</v>
      </c>
      <c r="G124" s="120" t="s">
        <v>2367</v>
      </c>
      <c r="H124" s="120" t="s">
        <v>2368</v>
      </c>
      <c r="I124" s="120" t="s">
        <v>199</v>
      </c>
      <c r="J124" s="120" t="s">
        <v>3933</v>
      </c>
    </row>
    <row r="125" spans="1:10" ht="25.5" x14ac:dyDescent="0.2">
      <c r="A125" s="120" t="s">
        <v>977</v>
      </c>
      <c r="B125" s="159" t="s">
        <v>19</v>
      </c>
      <c r="C125" s="159" t="s">
        <v>978</v>
      </c>
      <c r="D125" s="159" t="s">
        <v>246</v>
      </c>
      <c r="E125" s="121" t="s">
        <v>23</v>
      </c>
      <c r="F125" s="120" t="s">
        <v>2369</v>
      </c>
      <c r="G125" s="120" t="s">
        <v>2370</v>
      </c>
      <c r="H125" s="120" t="s">
        <v>2371</v>
      </c>
      <c r="I125" s="120" t="s">
        <v>199</v>
      </c>
      <c r="J125" s="120" t="s">
        <v>3934</v>
      </c>
    </row>
    <row r="126" spans="1:10" ht="38.25" x14ac:dyDescent="0.2">
      <c r="A126" s="120" t="s">
        <v>1249</v>
      </c>
      <c r="B126" s="159" t="s">
        <v>19</v>
      </c>
      <c r="C126" s="159" t="s">
        <v>1250</v>
      </c>
      <c r="D126" s="159" t="s">
        <v>246</v>
      </c>
      <c r="E126" s="121" t="s">
        <v>23</v>
      </c>
      <c r="F126" s="120" t="s">
        <v>2372</v>
      </c>
      <c r="G126" s="120" t="s">
        <v>2373</v>
      </c>
      <c r="H126" s="120" t="s">
        <v>2374</v>
      </c>
      <c r="I126" s="120" t="s">
        <v>199</v>
      </c>
      <c r="J126" s="120" t="s">
        <v>3935</v>
      </c>
    </row>
    <row r="127" spans="1:10" ht="25.5" x14ac:dyDescent="0.2">
      <c r="A127" s="120" t="s">
        <v>243</v>
      </c>
      <c r="B127" s="159" t="s">
        <v>19</v>
      </c>
      <c r="C127" s="159" t="s">
        <v>272</v>
      </c>
      <c r="D127" s="159" t="s">
        <v>172</v>
      </c>
      <c r="E127" s="121" t="s">
        <v>20</v>
      </c>
      <c r="F127" s="120" t="s">
        <v>2375</v>
      </c>
      <c r="G127" s="120" t="s">
        <v>2376</v>
      </c>
      <c r="H127" s="120" t="s">
        <v>2377</v>
      </c>
      <c r="I127" s="120" t="s">
        <v>178</v>
      </c>
      <c r="J127" s="120" t="s">
        <v>3936</v>
      </c>
    </row>
    <row r="128" spans="1:10" ht="38.25" x14ac:dyDescent="0.2">
      <c r="A128" s="120" t="s">
        <v>168</v>
      </c>
      <c r="B128" s="159" t="s">
        <v>19</v>
      </c>
      <c r="C128" s="159" t="s">
        <v>1471</v>
      </c>
      <c r="D128" s="159" t="s">
        <v>175</v>
      </c>
      <c r="E128" s="121" t="s">
        <v>23</v>
      </c>
      <c r="F128" s="120" t="s">
        <v>2378</v>
      </c>
      <c r="G128" s="120" t="s">
        <v>2258</v>
      </c>
      <c r="H128" s="120" t="s">
        <v>2379</v>
      </c>
      <c r="I128" s="120" t="s">
        <v>178</v>
      </c>
      <c r="J128" s="120" t="s">
        <v>3937</v>
      </c>
    </row>
    <row r="129" spans="1:10" ht="38.25" x14ac:dyDescent="0.2">
      <c r="A129" s="120" t="s">
        <v>1083</v>
      </c>
      <c r="B129" s="159" t="s">
        <v>19</v>
      </c>
      <c r="C129" s="159" t="s">
        <v>1084</v>
      </c>
      <c r="D129" s="159" t="s">
        <v>246</v>
      </c>
      <c r="E129" s="121" t="s">
        <v>136</v>
      </c>
      <c r="F129" s="120" t="s">
        <v>176</v>
      </c>
      <c r="G129" s="120" t="s">
        <v>2380</v>
      </c>
      <c r="H129" s="120" t="s">
        <v>2381</v>
      </c>
      <c r="I129" s="120" t="s">
        <v>178</v>
      </c>
      <c r="J129" s="120" t="s">
        <v>3938</v>
      </c>
    </row>
    <row r="130" spans="1:10" ht="25.5" x14ac:dyDescent="0.2">
      <c r="A130" s="120" t="s">
        <v>1039</v>
      </c>
      <c r="B130" s="159" t="s">
        <v>16</v>
      </c>
      <c r="C130" s="159" t="s">
        <v>1040</v>
      </c>
      <c r="D130" s="159" t="s">
        <v>2382</v>
      </c>
      <c r="E130" s="121" t="s">
        <v>136</v>
      </c>
      <c r="F130" s="120" t="s">
        <v>2121</v>
      </c>
      <c r="G130" s="120" t="s">
        <v>2383</v>
      </c>
      <c r="H130" s="120" t="s">
        <v>2384</v>
      </c>
      <c r="I130" s="120" t="s">
        <v>178</v>
      </c>
      <c r="J130" s="120" t="s">
        <v>3939</v>
      </c>
    </row>
    <row r="131" spans="1:10" ht="25.5" x14ac:dyDescent="0.2">
      <c r="A131" s="120" t="s">
        <v>1330</v>
      </c>
      <c r="B131" s="159" t="s">
        <v>16</v>
      </c>
      <c r="C131" s="159" t="s">
        <v>1331</v>
      </c>
      <c r="D131" s="159" t="s">
        <v>244</v>
      </c>
      <c r="E131" s="121" t="s">
        <v>23</v>
      </c>
      <c r="F131" s="120" t="s">
        <v>2385</v>
      </c>
      <c r="G131" s="120" t="s">
        <v>2386</v>
      </c>
      <c r="H131" s="120" t="s">
        <v>2387</v>
      </c>
      <c r="I131" s="120" t="s">
        <v>178</v>
      </c>
      <c r="J131" s="120" t="s">
        <v>3940</v>
      </c>
    </row>
    <row r="132" spans="1:10" ht="38.25" x14ac:dyDescent="0.2">
      <c r="A132" s="120" t="s">
        <v>1886</v>
      </c>
      <c r="B132" s="159" t="s">
        <v>16</v>
      </c>
      <c r="C132" s="159" t="s">
        <v>1887</v>
      </c>
      <c r="D132" s="159" t="s">
        <v>27</v>
      </c>
      <c r="E132" s="121" t="s">
        <v>136</v>
      </c>
      <c r="F132" s="120" t="s">
        <v>141</v>
      </c>
      <c r="G132" s="120" t="s">
        <v>2388</v>
      </c>
      <c r="H132" s="120" t="s">
        <v>2388</v>
      </c>
      <c r="I132" s="120" t="s">
        <v>250</v>
      </c>
      <c r="J132" s="120" t="s">
        <v>3941</v>
      </c>
    </row>
    <row r="133" spans="1:10" ht="25.5" x14ac:dyDescent="0.2">
      <c r="A133" s="120" t="s">
        <v>418</v>
      </c>
      <c r="B133" s="159" t="s">
        <v>19</v>
      </c>
      <c r="C133" s="159" t="s">
        <v>419</v>
      </c>
      <c r="D133" s="159" t="s">
        <v>214</v>
      </c>
      <c r="E133" s="121" t="s">
        <v>20</v>
      </c>
      <c r="F133" s="120" t="s">
        <v>2310</v>
      </c>
      <c r="G133" s="120" t="s">
        <v>2389</v>
      </c>
      <c r="H133" s="120" t="s">
        <v>2390</v>
      </c>
      <c r="I133" s="120" t="s">
        <v>250</v>
      </c>
      <c r="J133" s="120" t="s">
        <v>3942</v>
      </c>
    </row>
    <row r="134" spans="1:10" ht="38.25" x14ac:dyDescent="0.2">
      <c r="A134" s="120" t="s">
        <v>825</v>
      </c>
      <c r="B134" s="159" t="s">
        <v>16</v>
      </c>
      <c r="C134" s="159" t="s">
        <v>826</v>
      </c>
      <c r="D134" s="159" t="s">
        <v>174</v>
      </c>
      <c r="E134" s="121" t="s">
        <v>136</v>
      </c>
      <c r="F134" s="120" t="s">
        <v>153</v>
      </c>
      <c r="G134" s="120" t="s">
        <v>3943</v>
      </c>
      <c r="H134" s="120" t="s">
        <v>3944</v>
      </c>
      <c r="I134" s="120" t="s">
        <v>250</v>
      </c>
      <c r="J134" s="120" t="s">
        <v>3945</v>
      </c>
    </row>
    <row r="135" spans="1:10" ht="25.5" x14ac:dyDescent="0.2">
      <c r="A135" s="120" t="s">
        <v>1296</v>
      </c>
      <c r="B135" s="159" t="s">
        <v>19</v>
      </c>
      <c r="C135" s="159" t="s">
        <v>1297</v>
      </c>
      <c r="D135" s="159" t="s">
        <v>2063</v>
      </c>
      <c r="E135" s="121" t="s">
        <v>136</v>
      </c>
      <c r="F135" s="120" t="s">
        <v>141</v>
      </c>
      <c r="G135" s="120" t="s">
        <v>2391</v>
      </c>
      <c r="H135" s="120" t="s">
        <v>2391</v>
      </c>
      <c r="I135" s="120" t="s">
        <v>250</v>
      </c>
      <c r="J135" s="120" t="s">
        <v>3946</v>
      </c>
    </row>
    <row r="136" spans="1:10" ht="25.5" x14ac:dyDescent="0.2">
      <c r="A136" s="120" t="s">
        <v>239</v>
      </c>
      <c r="B136" s="159" t="s">
        <v>19</v>
      </c>
      <c r="C136" s="159" t="s">
        <v>240</v>
      </c>
      <c r="D136" s="159" t="s">
        <v>246</v>
      </c>
      <c r="E136" s="121" t="s">
        <v>136</v>
      </c>
      <c r="F136" s="120" t="s">
        <v>2392</v>
      </c>
      <c r="G136" s="120" t="s">
        <v>2393</v>
      </c>
      <c r="H136" s="120" t="s">
        <v>2394</v>
      </c>
      <c r="I136" s="120" t="s">
        <v>250</v>
      </c>
      <c r="J136" s="120" t="s">
        <v>3947</v>
      </c>
    </row>
    <row r="137" spans="1:10" ht="25.5" x14ac:dyDescent="0.2">
      <c r="A137" s="120" t="s">
        <v>434</v>
      </c>
      <c r="B137" s="159" t="s">
        <v>19</v>
      </c>
      <c r="C137" s="159" t="s">
        <v>435</v>
      </c>
      <c r="D137" s="159" t="s">
        <v>27</v>
      </c>
      <c r="E137" s="121" t="s">
        <v>136</v>
      </c>
      <c r="F137" s="120" t="s">
        <v>141</v>
      </c>
      <c r="G137" s="120" t="s">
        <v>2395</v>
      </c>
      <c r="H137" s="120" t="s">
        <v>2395</v>
      </c>
      <c r="I137" s="120" t="s">
        <v>341</v>
      </c>
      <c r="J137" s="120" t="s">
        <v>3948</v>
      </c>
    </row>
    <row r="138" spans="1:10" ht="25.5" x14ac:dyDescent="0.2">
      <c r="A138" s="120" t="s">
        <v>461</v>
      </c>
      <c r="B138" s="159" t="s">
        <v>455</v>
      </c>
      <c r="C138" s="159" t="s">
        <v>1915</v>
      </c>
      <c r="D138" s="159" t="s">
        <v>28</v>
      </c>
      <c r="E138" s="121" t="s">
        <v>463</v>
      </c>
      <c r="F138" s="120" t="s">
        <v>2396</v>
      </c>
      <c r="G138" s="120" t="s">
        <v>335</v>
      </c>
      <c r="H138" s="120" t="s">
        <v>2397</v>
      </c>
      <c r="I138" s="120" t="s">
        <v>341</v>
      </c>
      <c r="J138" s="120" t="s">
        <v>3949</v>
      </c>
    </row>
    <row r="139" spans="1:10" ht="38.25" x14ac:dyDescent="0.2">
      <c r="A139" s="120" t="s">
        <v>1101</v>
      </c>
      <c r="B139" s="159" t="s">
        <v>19</v>
      </c>
      <c r="C139" s="159" t="s">
        <v>1102</v>
      </c>
      <c r="D139" s="159" t="s">
        <v>246</v>
      </c>
      <c r="E139" s="121" t="s">
        <v>136</v>
      </c>
      <c r="F139" s="120" t="s">
        <v>176</v>
      </c>
      <c r="G139" s="120" t="s">
        <v>2398</v>
      </c>
      <c r="H139" s="120" t="s">
        <v>2399</v>
      </c>
      <c r="I139" s="120" t="s">
        <v>341</v>
      </c>
      <c r="J139" s="120" t="s">
        <v>3950</v>
      </c>
    </row>
    <row r="140" spans="1:10" ht="38.25" x14ac:dyDescent="0.2">
      <c r="A140" s="120" t="s">
        <v>1432</v>
      </c>
      <c r="B140" s="159" t="s">
        <v>19</v>
      </c>
      <c r="C140" s="159" t="s">
        <v>1435</v>
      </c>
      <c r="D140" s="159" t="s">
        <v>175</v>
      </c>
      <c r="E140" s="121" t="s">
        <v>23</v>
      </c>
      <c r="F140" s="120" t="s">
        <v>2400</v>
      </c>
      <c r="G140" s="120" t="s">
        <v>2401</v>
      </c>
      <c r="H140" s="120" t="s">
        <v>2402</v>
      </c>
      <c r="I140" s="120" t="s">
        <v>341</v>
      </c>
      <c r="J140" s="120" t="s">
        <v>3951</v>
      </c>
    </row>
    <row r="141" spans="1:10" ht="38.25" x14ac:dyDescent="0.2">
      <c r="A141" s="120" t="s">
        <v>1432</v>
      </c>
      <c r="B141" s="159" t="s">
        <v>19</v>
      </c>
      <c r="C141" s="159" t="s">
        <v>1437</v>
      </c>
      <c r="D141" s="159" t="s">
        <v>175</v>
      </c>
      <c r="E141" s="121" t="s">
        <v>23</v>
      </c>
      <c r="F141" s="120" t="s">
        <v>2400</v>
      </c>
      <c r="G141" s="120" t="s">
        <v>2401</v>
      </c>
      <c r="H141" s="120" t="s">
        <v>2402</v>
      </c>
      <c r="I141" s="120" t="s">
        <v>341</v>
      </c>
      <c r="J141" s="120" t="s">
        <v>3952</v>
      </c>
    </row>
    <row r="142" spans="1:10" ht="38.25" x14ac:dyDescent="0.2">
      <c r="A142" s="120" t="s">
        <v>1432</v>
      </c>
      <c r="B142" s="159" t="s">
        <v>19</v>
      </c>
      <c r="C142" s="159" t="s">
        <v>1439</v>
      </c>
      <c r="D142" s="159" t="s">
        <v>175</v>
      </c>
      <c r="E142" s="121" t="s">
        <v>23</v>
      </c>
      <c r="F142" s="120" t="s">
        <v>2400</v>
      </c>
      <c r="G142" s="120" t="s">
        <v>2401</v>
      </c>
      <c r="H142" s="120" t="s">
        <v>2402</v>
      </c>
      <c r="I142" s="120" t="s">
        <v>341</v>
      </c>
      <c r="J142" s="120" t="s">
        <v>3953</v>
      </c>
    </row>
    <row r="143" spans="1:10" ht="25.5" x14ac:dyDescent="0.2">
      <c r="A143" s="120" t="s">
        <v>1802</v>
      </c>
      <c r="B143" s="159" t="s">
        <v>19</v>
      </c>
      <c r="C143" s="159" t="s">
        <v>1803</v>
      </c>
      <c r="D143" s="159" t="s">
        <v>173</v>
      </c>
      <c r="E143" s="121" t="s">
        <v>20</v>
      </c>
      <c r="F143" s="120" t="s">
        <v>2403</v>
      </c>
      <c r="G143" s="120" t="s">
        <v>2404</v>
      </c>
      <c r="H143" s="120" t="s">
        <v>2405</v>
      </c>
      <c r="I143" s="120" t="s">
        <v>341</v>
      </c>
      <c r="J143" s="120" t="s">
        <v>3954</v>
      </c>
    </row>
    <row r="144" spans="1:10" ht="38.25" x14ac:dyDescent="0.2">
      <c r="A144" s="120" t="s">
        <v>815</v>
      </c>
      <c r="B144" s="159" t="s">
        <v>16</v>
      </c>
      <c r="C144" s="159" t="s">
        <v>816</v>
      </c>
      <c r="D144" s="159" t="s">
        <v>174</v>
      </c>
      <c r="E144" s="121" t="s">
        <v>136</v>
      </c>
      <c r="F144" s="120" t="s">
        <v>141</v>
      </c>
      <c r="G144" s="120" t="s">
        <v>3955</v>
      </c>
      <c r="H144" s="120" t="s">
        <v>3955</v>
      </c>
      <c r="I144" s="120" t="s">
        <v>341</v>
      </c>
      <c r="J144" s="120" t="s">
        <v>3956</v>
      </c>
    </row>
    <row r="145" spans="1:10" ht="38.25" x14ac:dyDescent="0.2">
      <c r="A145" s="120" t="s">
        <v>168</v>
      </c>
      <c r="B145" s="159" t="s">
        <v>19</v>
      </c>
      <c r="C145" s="159" t="s">
        <v>1473</v>
      </c>
      <c r="D145" s="159" t="s">
        <v>175</v>
      </c>
      <c r="E145" s="121" t="s">
        <v>23</v>
      </c>
      <c r="F145" s="120" t="s">
        <v>2406</v>
      </c>
      <c r="G145" s="120" t="s">
        <v>2258</v>
      </c>
      <c r="H145" s="120" t="s">
        <v>2407</v>
      </c>
      <c r="I145" s="120" t="s">
        <v>341</v>
      </c>
      <c r="J145" s="120" t="s">
        <v>3957</v>
      </c>
    </row>
    <row r="146" spans="1:10" ht="38.25" x14ac:dyDescent="0.2">
      <c r="A146" s="120" t="s">
        <v>1092</v>
      </c>
      <c r="B146" s="159" t="s">
        <v>16</v>
      </c>
      <c r="C146" s="159" t="s">
        <v>1093</v>
      </c>
      <c r="D146" s="159" t="s">
        <v>174</v>
      </c>
      <c r="E146" s="121" t="s">
        <v>20</v>
      </c>
      <c r="F146" s="120" t="s">
        <v>2408</v>
      </c>
      <c r="G146" s="120" t="s">
        <v>2409</v>
      </c>
      <c r="H146" s="120" t="s">
        <v>2410</v>
      </c>
      <c r="I146" s="120" t="s">
        <v>341</v>
      </c>
      <c r="J146" s="120" t="s">
        <v>3958</v>
      </c>
    </row>
    <row r="147" spans="1:10" ht="25.5" x14ac:dyDescent="0.2">
      <c r="A147" s="120" t="s">
        <v>897</v>
      </c>
      <c r="B147" s="159" t="s">
        <v>19</v>
      </c>
      <c r="C147" s="159" t="s">
        <v>898</v>
      </c>
      <c r="D147" s="159" t="s">
        <v>246</v>
      </c>
      <c r="E147" s="121" t="s">
        <v>136</v>
      </c>
      <c r="F147" s="120" t="s">
        <v>2287</v>
      </c>
      <c r="G147" s="120" t="s">
        <v>2411</v>
      </c>
      <c r="H147" s="120" t="s">
        <v>2412</v>
      </c>
      <c r="I147" s="120" t="s">
        <v>180</v>
      </c>
      <c r="J147" s="120" t="s">
        <v>3959</v>
      </c>
    </row>
    <row r="148" spans="1:10" ht="38.25" x14ac:dyDescent="0.2">
      <c r="A148" s="120" t="s">
        <v>804</v>
      </c>
      <c r="B148" s="159" t="s">
        <v>16</v>
      </c>
      <c r="C148" s="159" t="s">
        <v>813</v>
      </c>
      <c r="D148" s="159" t="s">
        <v>174</v>
      </c>
      <c r="E148" s="121" t="s">
        <v>136</v>
      </c>
      <c r="F148" s="120" t="s">
        <v>141</v>
      </c>
      <c r="G148" s="120" t="s">
        <v>2122</v>
      </c>
      <c r="H148" s="120" t="s">
        <v>2122</v>
      </c>
      <c r="I148" s="120" t="s">
        <v>180</v>
      </c>
      <c r="J148" s="120" t="s">
        <v>3960</v>
      </c>
    </row>
    <row r="149" spans="1:10" ht="38.25" x14ac:dyDescent="0.2">
      <c r="A149" s="120" t="s">
        <v>1556</v>
      </c>
      <c r="B149" s="159" t="s">
        <v>16</v>
      </c>
      <c r="C149" s="159" t="s">
        <v>1557</v>
      </c>
      <c r="D149" s="159" t="s">
        <v>175</v>
      </c>
      <c r="E149" s="121" t="s">
        <v>136</v>
      </c>
      <c r="F149" s="120" t="s">
        <v>245</v>
      </c>
      <c r="G149" s="120" t="s">
        <v>2413</v>
      </c>
      <c r="H149" s="120" t="s">
        <v>2414</v>
      </c>
      <c r="I149" s="120" t="s">
        <v>180</v>
      </c>
      <c r="J149" s="120" t="s">
        <v>3961</v>
      </c>
    </row>
    <row r="150" spans="1:10" ht="25.5" x14ac:dyDescent="0.2">
      <c r="A150" s="120" t="s">
        <v>3643</v>
      </c>
      <c r="B150" s="159" t="s">
        <v>16</v>
      </c>
      <c r="C150" s="159" t="s">
        <v>3644</v>
      </c>
      <c r="D150" s="159" t="s">
        <v>27</v>
      </c>
      <c r="E150" s="121" t="s">
        <v>136</v>
      </c>
      <c r="F150" s="120" t="s">
        <v>141</v>
      </c>
      <c r="G150" s="120" t="s">
        <v>3679</v>
      </c>
      <c r="H150" s="120" t="s">
        <v>3679</v>
      </c>
      <c r="I150" s="120" t="s">
        <v>180</v>
      </c>
      <c r="J150" s="120" t="s">
        <v>3962</v>
      </c>
    </row>
    <row r="151" spans="1:10" ht="38.25" x14ac:dyDescent="0.2">
      <c r="A151" s="120" t="s">
        <v>1917</v>
      </c>
      <c r="B151" s="159" t="s">
        <v>19</v>
      </c>
      <c r="C151" s="159" t="s">
        <v>1918</v>
      </c>
      <c r="D151" s="159" t="s">
        <v>244</v>
      </c>
      <c r="E151" s="121" t="s">
        <v>23</v>
      </c>
      <c r="F151" s="120" t="s">
        <v>2360</v>
      </c>
      <c r="G151" s="120" t="s">
        <v>2415</v>
      </c>
      <c r="H151" s="120" t="s">
        <v>2416</v>
      </c>
      <c r="I151" s="120" t="s">
        <v>180</v>
      </c>
      <c r="J151" s="120" t="s">
        <v>3963</v>
      </c>
    </row>
    <row r="152" spans="1:10" ht="25.5" x14ac:dyDescent="0.2">
      <c r="A152" s="120" t="s">
        <v>1086</v>
      </c>
      <c r="B152" s="159" t="s">
        <v>19</v>
      </c>
      <c r="C152" s="159" t="s">
        <v>1087</v>
      </c>
      <c r="D152" s="159" t="s">
        <v>246</v>
      </c>
      <c r="E152" s="121" t="s">
        <v>136</v>
      </c>
      <c r="F152" s="120" t="s">
        <v>176</v>
      </c>
      <c r="G152" s="120" t="s">
        <v>2417</v>
      </c>
      <c r="H152" s="120" t="s">
        <v>2418</v>
      </c>
      <c r="I152" s="120" t="s">
        <v>180</v>
      </c>
      <c r="J152" s="120" t="s">
        <v>3964</v>
      </c>
    </row>
    <row r="153" spans="1:10" ht="25.5" x14ac:dyDescent="0.2">
      <c r="A153" s="120" t="s">
        <v>554</v>
      </c>
      <c r="B153" s="159" t="s">
        <v>19</v>
      </c>
      <c r="C153" s="159" t="s">
        <v>555</v>
      </c>
      <c r="D153" s="159" t="s">
        <v>142</v>
      </c>
      <c r="E153" s="121" t="s">
        <v>20</v>
      </c>
      <c r="F153" s="120" t="s">
        <v>2419</v>
      </c>
      <c r="G153" s="120" t="s">
        <v>2420</v>
      </c>
      <c r="H153" s="120" t="s">
        <v>2421</v>
      </c>
      <c r="I153" s="120" t="s">
        <v>180</v>
      </c>
      <c r="J153" s="120" t="s">
        <v>3965</v>
      </c>
    </row>
    <row r="154" spans="1:10" ht="25.5" x14ac:dyDescent="0.2">
      <c r="A154" s="120" t="s">
        <v>747</v>
      </c>
      <c r="B154" s="159" t="s">
        <v>19</v>
      </c>
      <c r="C154" s="159" t="s">
        <v>748</v>
      </c>
      <c r="D154" s="159" t="s">
        <v>172</v>
      </c>
      <c r="E154" s="121" t="s">
        <v>23</v>
      </c>
      <c r="F154" s="120" t="s">
        <v>2422</v>
      </c>
      <c r="G154" s="120" t="s">
        <v>2423</v>
      </c>
      <c r="H154" s="120" t="s">
        <v>2424</v>
      </c>
      <c r="I154" s="120" t="s">
        <v>180</v>
      </c>
      <c r="J154" s="120" t="s">
        <v>3966</v>
      </c>
    </row>
    <row r="155" spans="1:10" ht="38.25" x14ac:dyDescent="0.2">
      <c r="A155" s="120" t="s">
        <v>1528</v>
      </c>
      <c r="B155" s="159" t="s">
        <v>19</v>
      </c>
      <c r="C155" s="159" t="s">
        <v>1529</v>
      </c>
      <c r="D155" s="159" t="s">
        <v>175</v>
      </c>
      <c r="E155" s="121" t="s">
        <v>136</v>
      </c>
      <c r="F155" s="120" t="s">
        <v>2425</v>
      </c>
      <c r="G155" s="120" t="s">
        <v>2426</v>
      </c>
      <c r="H155" s="120" t="s">
        <v>2427</v>
      </c>
      <c r="I155" s="120" t="s">
        <v>180</v>
      </c>
      <c r="J155" s="120" t="s">
        <v>3967</v>
      </c>
    </row>
    <row r="156" spans="1:10" ht="25.5" x14ac:dyDescent="0.2">
      <c r="A156" s="120" t="s">
        <v>589</v>
      </c>
      <c r="B156" s="159" t="s">
        <v>19</v>
      </c>
      <c r="C156" s="159" t="s">
        <v>590</v>
      </c>
      <c r="D156" s="159" t="s">
        <v>142</v>
      </c>
      <c r="E156" s="121" t="s">
        <v>158</v>
      </c>
      <c r="F156" s="120" t="s">
        <v>2428</v>
      </c>
      <c r="G156" s="120" t="s">
        <v>2429</v>
      </c>
      <c r="H156" s="120" t="s">
        <v>2430</v>
      </c>
      <c r="I156" s="120" t="s">
        <v>342</v>
      </c>
      <c r="J156" s="120" t="s">
        <v>3968</v>
      </c>
    </row>
    <row r="157" spans="1:10" ht="25.5" x14ac:dyDescent="0.2">
      <c r="A157" s="120" t="s">
        <v>1357</v>
      </c>
      <c r="B157" s="159" t="s">
        <v>16</v>
      </c>
      <c r="C157" s="159" t="s">
        <v>1358</v>
      </c>
      <c r="D157" s="159" t="s">
        <v>246</v>
      </c>
      <c r="E157" s="121" t="s">
        <v>136</v>
      </c>
      <c r="F157" s="120" t="s">
        <v>2431</v>
      </c>
      <c r="G157" s="120" t="s">
        <v>2432</v>
      </c>
      <c r="H157" s="120" t="s">
        <v>2433</v>
      </c>
      <c r="I157" s="120" t="s">
        <v>342</v>
      </c>
      <c r="J157" s="120" t="s">
        <v>3969</v>
      </c>
    </row>
    <row r="158" spans="1:10" ht="25.5" x14ac:dyDescent="0.2">
      <c r="A158" s="120" t="s">
        <v>1010</v>
      </c>
      <c r="B158" s="159" t="s">
        <v>19</v>
      </c>
      <c r="C158" s="159" t="s">
        <v>1011</v>
      </c>
      <c r="D158" s="159" t="s">
        <v>246</v>
      </c>
      <c r="E158" s="121" t="s">
        <v>136</v>
      </c>
      <c r="F158" s="120" t="s">
        <v>245</v>
      </c>
      <c r="G158" s="120" t="s">
        <v>2434</v>
      </c>
      <c r="H158" s="120" t="s">
        <v>2435</v>
      </c>
      <c r="I158" s="120" t="s">
        <v>342</v>
      </c>
      <c r="J158" s="120" t="s">
        <v>2865</v>
      </c>
    </row>
    <row r="159" spans="1:10" ht="38.25" x14ac:dyDescent="0.2">
      <c r="A159" s="120" t="s">
        <v>1432</v>
      </c>
      <c r="B159" s="159" t="s">
        <v>19</v>
      </c>
      <c r="C159" s="159" t="s">
        <v>1433</v>
      </c>
      <c r="D159" s="159" t="s">
        <v>175</v>
      </c>
      <c r="E159" s="121" t="s">
        <v>23</v>
      </c>
      <c r="F159" s="120" t="s">
        <v>2436</v>
      </c>
      <c r="G159" s="120" t="s">
        <v>2401</v>
      </c>
      <c r="H159" s="120" t="s">
        <v>2437</v>
      </c>
      <c r="I159" s="120" t="s">
        <v>342</v>
      </c>
      <c r="J159" s="120" t="s">
        <v>3970</v>
      </c>
    </row>
    <row r="160" spans="1:10" ht="25.5" x14ac:dyDescent="0.2">
      <c r="A160" s="120" t="s">
        <v>461</v>
      </c>
      <c r="B160" s="159" t="s">
        <v>455</v>
      </c>
      <c r="C160" s="159" t="s">
        <v>462</v>
      </c>
      <c r="D160" s="159" t="s">
        <v>28</v>
      </c>
      <c r="E160" s="121" t="s">
        <v>463</v>
      </c>
      <c r="F160" s="120" t="s">
        <v>2438</v>
      </c>
      <c r="G160" s="120" t="s">
        <v>335</v>
      </c>
      <c r="H160" s="120" t="s">
        <v>2439</v>
      </c>
      <c r="I160" s="120" t="s">
        <v>342</v>
      </c>
      <c r="J160" s="120" t="s">
        <v>3971</v>
      </c>
    </row>
    <row r="161" spans="1:10" ht="25.5" x14ac:dyDescent="0.2">
      <c r="A161" s="120" t="s">
        <v>330</v>
      </c>
      <c r="B161" s="159" t="s">
        <v>16</v>
      </c>
      <c r="C161" s="159" t="s">
        <v>331</v>
      </c>
      <c r="D161" s="159" t="s">
        <v>173</v>
      </c>
      <c r="E161" s="121" t="s">
        <v>20</v>
      </c>
      <c r="F161" s="120" t="s">
        <v>2440</v>
      </c>
      <c r="G161" s="120" t="s">
        <v>2441</v>
      </c>
      <c r="H161" s="120" t="s">
        <v>2442</v>
      </c>
      <c r="I161" s="120" t="s">
        <v>342</v>
      </c>
      <c r="J161" s="120" t="s">
        <v>3972</v>
      </c>
    </row>
    <row r="162" spans="1:10" ht="38.25" x14ac:dyDescent="0.2">
      <c r="A162" s="120" t="s">
        <v>431</v>
      </c>
      <c r="B162" s="159" t="s">
        <v>19</v>
      </c>
      <c r="C162" s="159" t="s">
        <v>432</v>
      </c>
      <c r="D162" s="159" t="s">
        <v>175</v>
      </c>
      <c r="E162" s="121" t="s">
        <v>136</v>
      </c>
      <c r="F162" s="120" t="s">
        <v>141</v>
      </c>
      <c r="G162" s="120" t="s">
        <v>2443</v>
      </c>
      <c r="H162" s="120" t="s">
        <v>2443</v>
      </c>
      <c r="I162" s="120" t="s">
        <v>342</v>
      </c>
      <c r="J162" s="120" t="s">
        <v>3973</v>
      </c>
    </row>
    <row r="163" spans="1:10" ht="25.5" x14ac:dyDescent="0.2">
      <c r="A163" s="120" t="s">
        <v>461</v>
      </c>
      <c r="B163" s="159" t="s">
        <v>455</v>
      </c>
      <c r="C163" s="159" t="s">
        <v>1961</v>
      </c>
      <c r="D163" s="159" t="s">
        <v>28</v>
      </c>
      <c r="E163" s="121" t="s">
        <v>463</v>
      </c>
      <c r="F163" s="120" t="s">
        <v>2444</v>
      </c>
      <c r="G163" s="120" t="s">
        <v>335</v>
      </c>
      <c r="H163" s="120" t="s">
        <v>2445</v>
      </c>
      <c r="I163" s="120" t="s">
        <v>327</v>
      </c>
      <c r="J163" s="120" t="s">
        <v>3974</v>
      </c>
    </row>
    <row r="164" spans="1:10" ht="25.5" x14ac:dyDescent="0.2">
      <c r="A164" s="120" t="s">
        <v>1563</v>
      </c>
      <c r="B164" s="159" t="s">
        <v>16</v>
      </c>
      <c r="C164" s="159" t="s">
        <v>1564</v>
      </c>
      <c r="D164" s="159">
        <v>7</v>
      </c>
      <c r="E164" s="121" t="s">
        <v>1561</v>
      </c>
      <c r="F164" s="120" t="s">
        <v>302</v>
      </c>
      <c r="G164" s="120" t="s">
        <v>2446</v>
      </c>
      <c r="H164" s="120" t="s">
        <v>2447</v>
      </c>
      <c r="I164" s="120" t="s">
        <v>327</v>
      </c>
      <c r="J164" s="120" t="s">
        <v>3975</v>
      </c>
    </row>
    <row r="165" spans="1:10" ht="38.25" x14ac:dyDescent="0.2">
      <c r="A165" s="120" t="s">
        <v>1027</v>
      </c>
      <c r="B165" s="159" t="s">
        <v>19</v>
      </c>
      <c r="C165" s="159" t="s">
        <v>1028</v>
      </c>
      <c r="D165" s="159" t="s">
        <v>246</v>
      </c>
      <c r="E165" s="121" t="s">
        <v>23</v>
      </c>
      <c r="F165" s="120" t="s">
        <v>2448</v>
      </c>
      <c r="G165" s="120" t="s">
        <v>2449</v>
      </c>
      <c r="H165" s="120" t="s">
        <v>2450</v>
      </c>
      <c r="I165" s="120" t="s">
        <v>327</v>
      </c>
      <c r="J165" s="120" t="s">
        <v>3976</v>
      </c>
    </row>
    <row r="166" spans="1:10" ht="25.5" x14ac:dyDescent="0.2">
      <c r="A166" s="120" t="s">
        <v>1068</v>
      </c>
      <c r="B166" s="159" t="s">
        <v>19</v>
      </c>
      <c r="C166" s="159" t="s">
        <v>1069</v>
      </c>
      <c r="D166" s="159" t="s">
        <v>246</v>
      </c>
      <c r="E166" s="121" t="s">
        <v>136</v>
      </c>
      <c r="F166" s="120" t="s">
        <v>245</v>
      </c>
      <c r="G166" s="120" t="s">
        <v>2451</v>
      </c>
      <c r="H166" s="120" t="s">
        <v>2452</v>
      </c>
      <c r="I166" s="120" t="s">
        <v>327</v>
      </c>
      <c r="J166" s="120" t="s">
        <v>3977</v>
      </c>
    </row>
    <row r="167" spans="1:10" ht="25.5" x14ac:dyDescent="0.2">
      <c r="A167" s="120" t="s">
        <v>238</v>
      </c>
      <c r="B167" s="159" t="s">
        <v>19</v>
      </c>
      <c r="C167" s="159" t="s">
        <v>322</v>
      </c>
      <c r="D167" s="159" t="s">
        <v>246</v>
      </c>
      <c r="E167" s="121" t="s">
        <v>136</v>
      </c>
      <c r="F167" s="120" t="s">
        <v>2310</v>
      </c>
      <c r="G167" s="120" t="s">
        <v>2453</v>
      </c>
      <c r="H167" s="120" t="s">
        <v>2454</v>
      </c>
      <c r="I167" s="120" t="s">
        <v>327</v>
      </c>
      <c r="J167" s="120" t="s">
        <v>3978</v>
      </c>
    </row>
    <row r="168" spans="1:10" ht="25.5" x14ac:dyDescent="0.2">
      <c r="A168" s="120" t="s">
        <v>633</v>
      </c>
      <c r="B168" s="159" t="s">
        <v>19</v>
      </c>
      <c r="C168" s="159" t="s">
        <v>634</v>
      </c>
      <c r="D168" s="159" t="s">
        <v>142</v>
      </c>
      <c r="E168" s="121" t="s">
        <v>23</v>
      </c>
      <c r="F168" s="120" t="s">
        <v>2455</v>
      </c>
      <c r="G168" s="120" t="s">
        <v>2456</v>
      </c>
      <c r="H168" s="120" t="s">
        <v>2457</v>
      </c>
      <c r="I168" s="120" t="s">
        <v>327</v>
      </c>
      <c r="J168" s="120" t="s">
        <v>3979</v>
      </c>
    </row>
    <row r="169" spans="1:10" ht="25.5" x14ac:dyDescent="0.2">
      <c r="A169" s="120" t="s">
        <v>436</v>
      </c>
      <c r="B169" s="159" t="s">
        <v>16</v>
      </c>
      <c r="C169" s="159" t="s">
        <v>437</v>
      </c>
      <c r="D169" s="159" t="s">
        <v>154</v>
      </c>
      <c r="E169" s="121" t="s">
        <v>20</v>
      </c>
      <c r="F169" s="120" t="s">
        <v>2310</v>
      </c>
      <c r="G169" s="120" t="s">
        <v>2458</v>
      </c>
      <c r="H169" s="120" t="s">
        <v>2459</v>
      </c>
      <c r="I169" s="120" t="s">
        <v>327</v>
      </c>
      <c r="J169" s="120" t="s">
        <v>2332</v>
      </c>
    </row>
    <row r="170" spans="1:10" ht="25.5" x14ac:dyDescent="0.2">
      <c r="A170" s="120" t="s">
        <v>560</v>
      </c>
      <c r="B170" s="159" t="s">
        <v>19</v>
      </c>
      <c r="C170" s="159" t="s">
        <v>561</v>
      </c>
      <c r="D170" s="159" t="s">
        <v>142</v>
      </c>
      <c r="E170" s="121" t="s">
        <v>158</v>
      </c>
      <c r="F170" s="120" t="s">
        <v>2460</v>
      </c>
      <c r="G170" s="120" t="s">
        <v>2461</v>
      </c>
      <c r="H170" s="120" t="s">
        <v>2462</v>
      </c>
      <c r="I170" s="120" t="s">
        <v>327</v>
      </c>
      <c r="J170" s="120" t="s">
        <v>3980</v>
      </c>
    </row>
    <row r="171" spans="1:10" ht="25.5" x14ac:dyDescent="0.2">
      <c r="A171" s="120" t="s">
        <v>1874</v>
      </c>
      <c r="B171" s="159" t="s">
        <v>16</v>
      </c>
      <c r="C171" s="159" t="s">
        <v>1875</v>
      </c>
      <c r="D171" s="159" t="s">
        <v>27</v>
      </c>
      <c r="E171" s="121" t="s">
        <v>136</v>
      </c>
      <c r="F171" s="120" t="s">
        <v>141</v>
      </c>
      <c r="G171" s="120" t="s">
        <v>2463</v>
      </c>
      <c r="H171" s="120" t="s">
        <v>2463</v>
      </c>
      <c r="I171" s="120" t="s">
        <v>327</v>
      </c>
      <c r="J171" s="120" t="s">
        <v>3981</v>
      </c>
    </row>
    <row r="172" spans="1:10" ht="38.25" x14ac:dyDescent="0.2">
      <c r="A172" s="120" t="s">
        <v>168</v>
      </c>
      <c r="B172" s="159" t="s">
        <v>19</v>
      </c>
      <c r="C172" s="159" t="s">
        <v>1469</v>
      </c>
      <c r="D172" s="159" t="s">
        <v>175</v>
      </c>
      <c r="E172" s="121" t="s">
        <v>23</v>
      </c>
      <c r="F172" s="120" t="s">
        <v>2464</v>
      </c>
      <c r="G172" s="120" t="s">
        <v>2258</v>
      </c>
      <c r="H172" s="120" t="s">
        <v>2465</v>
      </c>
      <c r="I172" s="120" t="s">
        <v>181</v>
      </c>
      <c r="J172" s="120" t="s">
        <v>3982</v>
      </c>
    </row>
    <row r="173" spans="1:10" ht="25.5" x14ac:dyDescent="0.2">
      <c r="A173" s="120" t="s">
        <v>903</v>
      </c>
      <c r="B173" s="159" t="s">
        <v>19</v>
      </c>
      <c r="C173" s="159" t="s">
        <v>904</v>
      </c>
      <c r="D173" s="159" t="s">
        <v>246</v>
      </c>
      <c r="E173" s="121" t="s">
        <v>136</v>
      </c>
      <c r="F173" s="120" t="s">
        <v>2310</v>
      </c>
      <c r="G173" s="120" t="s">
        <v>2466</v>
      </c>
      <c r="H173" s="120" t="s">
        <v>2467</v>
      </c>
      <c r="I173" s="120" t="s">
        <v>181</v>
      </c>
      <c r="J173" s="120" t="s">
        <v>3983</v>
      </c>
    </row>
    <row r="174" spans="1:10" ht="25.5" x14ac:dyDescent="0.2">
      <c r="A174" s="120" t="s">
        <v>529</v>
      </c>
      <c r="B174" s="159" t="s">
        <v>19</v>
      </c>
      <c r="C174" s="159" t="s">
        <v>530</v>
      </c>
      <c r="D174" s="159" t="s">
        <v>179</v>
      </c>
      <c r="E174" s="121" t="s">
        <v>137</v>
      </c>
      <c r="F174" s="120" t="s">
        <v>2468</v>
      </c>
      <c r="G174" s="120" t="s">
        <v>2469</v>
      </c>
      <c r="H174" s="120" t="s">
        <v>2470</v>
      </c>
      <c r="I174" s="120" t="s">
        <v>181</v>
      </c>
      <c r="J174" s="120" t="s">
        <v>3984</v>
      </c>
    </row>
    <row r="175" spans="1:10" ht="38.25" x14ac:dyDescent="0.2">
      <c r="A175" s="120" t="s">
        <v>614</v>
      </c>
      <c r="B175" s="159" t="s">
        <v>19</v>
      </c>
      <c r="C175" s="159" t="s">
        <v>615</v>
      </c>
      <c r="D175" s="159" t="s">
        <v>142</v>
      </c>
      <c r="E175" s="121" t="s">
        <v>158</v>
      </c>
      <c r="F175" s="120" t="s">
        <v>2471</v>
      </c>
      <c r="G175" s="120" t="s">
        <v>2472</v>
      </c>
      <c r="H175" s="120" t="s">
        <v>2473</v>
      </c>
      <c r="I175" s="120" t="s">
        <v>181</v>
      </c>
      <c r="J175" s="120" t="s">
        <v>3985</v>
      </c>
    </row>
    <row r="176" spans="1:10" ht="51" x14ac:dyDescent="0.2">
      <c r="A176" s="120" t="s">
        <v>1104</v>
      </c>
      <c r="B176" s="159" t="s">
        <v>16</v>
      </c>
      <c r="C176" s="159" t="s">
        <v>1105</v>
      </c>
      <c r="D176" s="159" t="s">
        <v>246</v>
      </c>
      <c r="E176" s="121" t="s">
        <v>136</v>
      </c>
      <c r="F176" s="120" t="s">
        <v>2474</v>
      </c>
      <c r="G176" s="120" t="s">
        <v>2475</v>
      </c>
      <c r="H176" s="120" t="s">
        <v>2476</v>
      </c>
      <c r="I176" s="120" t="s">
        <v>181</v>
      </c>
      <c r="J176" s="120" t="s">
        <v>3986</v>
      </c>
    </row>
    <row r="177" spans="1:10" ht="38.25" x14ac:dyDescent="0.2">
      <c r="A177" s="120" t="s">
        <v>168</v>
      </c>
      <c r="B177" s="159" t="s">
        <v>19</v>
      </c>
      <c r="C177" s="159" t="s">
        <v>1467</v>
      </c>
      <c r="D177" s="159" t="s">
        <v>175</v>
      </c>
      <c r="E177" s="121" t="s">
        <v>23</v>
      </c>
      <c r="F177" s="120" t="s">
        <v>2477</v>
      </c>
      <c r="G177" s="120" t="s">
        <v>2258</v>
      </c>
      <c r="H177" s="120" t="s">
        <v>2478</v>
      </c>
      <c r="I177" s="120" t="s">
        <v>181</v>
      </c>
      <c r="J177" s="120" t="s">
        <v>3987</v>
      </c>
    </row>
    <row r="178" spans="1:10" ht="38.25" x14ac:dyDescent="0.2">
      <c r="A178" s="120" t="s">
        <v>1513</v>
      </c>
      <c r="B178" s="159" t="s">
        <v>19</v>
      </c>
      <c r="C178" s="159" t="s">
        <v>1514</v>
      </c>
      <c r="D178" s="159" t="s">
        <v>175</v>
      </c>
      <c r="E178" s="121" t="s">
        <v>136</v>
      </c>
      <c r="F178" s="120" t="s">
        <v>2372</v>
      </c>
      <c r="G178" s="120" t="s">
        <v>2479</v>
      </c>
      <c r="H178" s="120" t="s">
        <v>2480</v>
      </c>
      <c r="I178" s="120" t="s">
        <v>181</v>
      </c>
      <c r="J178" s="120" t="s">
        <v>3988</v>
      </c>
    </row>
    <row r="179" spans="1:10" x14ac:dyDescent="0.2">
      <c r="A179" s="120" t="s">
        <v>1974</v>
      </c>
      <c r="B179" s="159" t="s">
        <v>16</v>
      </c>
      <c r="C179" s="159" t="s">
        <v>1975</v>
      </c>
      <c r="D179" s="159" t="s">
        <v>27</v>
      </c>
      <c r="E179" s="121" t="s">
        <v>1954</v>
      </c>
      <c r="F179" s="120" t="s">
        <v>2481</v>
      </c>
      <c r="G179" s="120" t="s">
        <v>2482</v>
      </c>
      <c r="H179" s="120" t="s">
        <v>2483</v>
      </c>
      <c r="I179" s="120" t="s">
        <v>181</v>
      </c>
      <c r="J179" s="120" t="s">
        <v>3989</v>
      </c>
    </row>
    <row r="180" spans="1:10" ht="25.5" x14ac:dyDescent="0.2">
      <c r="A180" s="120" t="s">
        <v>762</v>
      </c>
      <c r="B180" s="159" t="s">
        <v>19</v>
      </c>
      <c r="C180" s="159" t="s">
        <v>763</v>
      </c>
      <c r="D180" s="159" t="s">
        <v>173</v>
      </c>
      <c r="E180" s="121" t="s">
        <v>20</v>
      </c>
      <c r="F180" s="120" t="s">
        <v>2269</v>
      </c>
      <c r="G180" s="120" t="s">
        <v>2484</v>
      </c>
      <c r="H180" s="120" t="s">
        <v>2485</v>
      </c>
      <c r="I180" s="120" t="s">
        <v>181</v>
      </c>
      <c r="J180" s="120" t="s">
        <v>2987</v>
      </c>
    </row>
    <row r="181" spans="1:10" ht="38.25" x14ac:dyDescent="0.2">
      <c r="A181" s="120" t="s">
        <v>807</v>
      </c>
      <c r="B181" s="159" t="s">
        <v>16</v>
      </c>
      <c r="C181" s="159" t="s">
        <v>808</v>
      </c>
      <c r="D181" s="159" t="s">
        <v>174</v>
      </c>
      <c r="E181" s="121" t="s">
        <v>136</v>
      </c>
      <c r="F181" s="120" t="s">
        <v>141</v>
      </c>
      <c r="G181" s="120" t="s">
        <v>2486</v>
      </c>
      <c r="H181" s="120" t="s">
        <v>2486</v>
      </c>
      <c r="I181" s="120" t="s">
        <v>181</v>
      </c>
      <c r="J181" s="120" t="s">
        <v>3990</v>
      </c>
    </row>
    <row r="182" spans="1:10" ht="25.5" x14ac:dyDescent="0.2">
      <c r="A182" s="120" t="s">
        <v>1880</v>
      </c>
      <c r="B182" s="159" t="s">
        <v>16</v>
      </c>
      <c r="C182" s="159" t="s">
        <v>1881</v>
      </c>
      <c r="D182" s="159" t="s">
        <v>27</v>
      </c>
      <c r="E182" s="121" t="s">
        <v>136</v>
      </c>
      <c r="F182" s="120" t="s">
        <v>141</v>
      </c>
      <c r="G182" s="120" t="s">
        <v>2487</v>
      </c>
      <c r="H182" s="120" t="s">
        <v>2487</v>
      </c>
      <c r="I182" s="120" t="s">
        <v>251</v>
      </c>
      <c r="J182" s="120" t="s">
        <v>3991</v>
      </c>
    </row>
    <row r="183" spans="1:10" x14ac:dyDescent="0.2">
      <c r="A183" s="120" t="s">
        <v>457</v>
      </c>
      <c r="B183" s="159" t="s">
        <v>455</v>
      </c>
      <c r="C183" s="159" t="s">
        <v>458</v>
      </c>
      <c r="D183" s="159" t="s">
        <v>28</v>
      </c>
      <c r="E183" s="121" t="s">
        <v>137</v>
      </c>
      <c r="F183" s="120" t="s">
        <v>2488</v>
      </c>
      <c r="G183" s="120" t="s">
        <v>301</v>
      </c>
      <c r="H183" s="120" t="s">
        <v>2489</v>
      </c>
      <c r="I183" s="120" t="s">
        <v>251</v>
      </c>
      <c r="J183" s="120" t="s">
        <v>3992</v>
      </c>
    </row>
    <row r="184" spans="1:10" ht="25.5" x14ac:dyDescent="0.2">
      <c r="A184" s="120" t="s">
        <v>1559</v>
      </c>
      <c r="B184" s="159" t="s">
        <v>16</v>
      </c>
      <c r="C184" s="159" t="s">
        <v>1560</v>
      </c>
      <c r="D184" s="159">
        <v>7</v>
      </c>
      <c r="E184" s="121" t="s">
        <v>1561</v>
      </c>
      <c r="F184" s="120" t="s">
        <v>2125</v>
      </c>
      <c r="G184" s="120" t="s">
        <v>2490</v>
      </c>
      <c r="H184" s="120" t="s">
        <v>2491</v>
      </c>
      <c r="I184" s="120" t="s">
        <v>251</v>
      </c>
      <c r="J184" s="120" t="s">
        <v>3993</v>
      </c>
    </row>
    <row r="185" spans="1:10" ht="38.25" x14ac:dyDescent="0.2">
      <c r="A185" s="120" t="s">
        <v>1166</v>
      </c>
      <c r="B185" s="159" t="s">
        <v>19</v>
      </c>
      <c r="C185" s="159" t="s">
        <v>1167</v>
      </c>
      <c r="D185" s="159" t="s">
        <v>246</v>
      </c>
      <c r="E185" s="121" t="s">
        <v>136</v>
      </c>
      <c r="F185" s="120" t="s">
        <v>2492</v>
      </c>
      <c r="G185" s="120" t="s">
        <v>2493</v>
      </c>
      <c r="H185" s="120" t="s">
        <v>2494</v>
      </c>
      <c r="I185" s="120" t="s">
        <v>251</v>
      </c>
      <c r="J185" s="120" t="s">
        <v>3994</v>
      </c>
    </row>
    <row r="186" spans="1:10" ht="38.25" x14ac:dyDescent="0.2">
      <c r="A186" s="120" t="s">
        <v>1422</v>
      </c>
      <c r="B186" s="159" t="s">
        <v>19</v>
      </c>
      <c r="C186" s="159" t="s">
        <v>1423</v>
      </c>
      <c r="D186" s="159" t="s">
        <v>175</v>
      </c>
      <c r="E186" s="121" t="s">
        <v>23</v>
      </c>
      <c r="F186" s="120" t="s">
        <v>2436</v>
      </c>
      <c r="G186" s="120" t="s">
        <v>2495</v>
      </c>
      <c r="H186" s="120" t="s">
        <v>2496</v>
      </c>
      <c r="I186" s="120" t="s">
        <v>251</v>
      </c>
      <c r="J186" s="120" t="s">
        <v>3680</v>
      </c>
    </row>
    <row r="187" spans="1:10" ht="25.5" x14ac:dyDescent="0.2">
      <c r="A187" s="120" t="s">
        <v>935</v>
      </c>
      <c r="B187" s="159" t="s">
        <v>19</v>
      </c>
      <c r="C187" s="159" t="s">
        <v>936</v>
      </c>
      <c r="D187" s="159" t="s">
        <v>246</v>
      </c>
      <c r="E187" s="121" t="s">
        <v>136</v>
      </c>
      <c r="F187" s="120" t="s">
        <v>2497</v>
      </c>
      <c r="G187" s="120" t="s">
        <v>2498</v>
      </c>
      <c r="H187" s="120" t="s">
        <v>2499</v>
      </c>
      <c r="I187" s="120" t="s">
        <v>251</v>
      </c>
      <c r="J187" s="120" t="s">
        <v>3995</v>
      </c>
    </row>
    <row r="188" spans="1:10" ht="25.5" x14ac:dyDescent="0.2">
      <c r="A188" s="120" t="s">
        <v>541</v>
      </c>
      <c r="B188" s="159" t="s">
        <v>19</v>
      </c>
      <c r="C188" s="159" t="s">
        <v>542</v>
      </c>
      <c r="D188" s="159" t="s">
        <v>142</v>
      </c>
      <c r="E188" s="121" t="s">
        <v>158</v>
      </c>
      <c r="F188" s="120" t="s">
        <v>2500</v>
      </c>
      <c r="G188" s="120" t="s">
        <v>2501</v>
      </c>
      <c r="H188" s="120" t="s">
        <v>2502</v>
      </c>
      <c r="I188" s="120" t="s">
        <v>251</v>
      </c>
      <c r="J188" s="120" t="s">
        <v>3996</v>
      </c>
    </row>
    <row r="189" spans="1:10" ht="38.25" x14ac:dyDescent="0.2">
      <c r="A189" s="120" t="s">
        <v>454</v>
      </c>
      <c r="B189" s="159" t="s">
        <v>455</v>
      </c>
      <c r="C189" s="159" t="s">
        <v>456</v>
      </c>
      <c r="D189" s="159" t="s">
        <v>28</v>
      </c>
      <c r="E189" s="121" t="s">
        <v>137</v>
      </c>
      <c r="F189" s="120" t="s">
        <v>2503</v>
      </c>
      <c r="G189" s="120" t="s">
        <v>2504</v>
      </c>
      <c r="H189" s="120" t="s">
        <v>2505</v>
      </c>
      <c r="I189" s="120" t="s">
        <v>251</v>
      </c>
      <c r="J189" s="120" t="s">
        <v>3997</v>
      </c>
    </row>
    <row r="190" spans="1:10" ht="38.25" x14ac:dyDescent="0.2">
      <c r="A190" s="120" t="s">
        <v>1036</v>
      </c>
      <c r="B190" s="159" t="s">
        <v>19</v>
      </c>
      <c r="C190" s="159" t="s">
        <v>1037</v>
      </c>
      <c r="D190" s="159" t="s">
        <v>246</v>
      </c>
      <c r="E190" s="121" t="s">
        <v>23</v>
      </c>
      <c r="F190" s="120" t="s">
        <v>2506</v>
      </c>
      <c r="G190" s="120" t="s">
        <v>2507</v>
      </c>
      <c r="H190" s="120" t="s">
        <v>2508</v>
      </c>
      <c r="I190" s="120" t="s">
        <v>251</v>
      </c>
      <c r="J190" s="120" t="s">
        <v>3681</v>
      </c>
    </row>
    <row r="191" spans="1:10" ht="38.25" x14ac:dyDescent="0.2">
      <c r="A191" s="120" t="s">
        <v>687</v>
      </c>
      <c r="B191" s="159" t="s">
        <v>19</v>
      </c>
      <c r="C191" s="159" t="s">
        <v>688</v>
      </c>
      <c r="D191" s="159" t="s">
        <v>142</v>
      </c>
      <c r="E191" s="121" t="s">
        <v>20</v>
      </c>
      <c r="F191" s="120" t="s">
        <v>2509</v>
      </c>
      <c r="G191" s="120" t="s">
        <v>2510</v>
      </c>
      <c r="H191" s="120" t="s">
        <v>2511</v>
      </c>
      <c r="I191" s="120" t="s">
        <v>157</v>
      </c>
      <c r="J191" s="120" t="s">
        <v>3998</v>
      </c>
    </row>
    <row r="192" spans="1:10" ht="25.5" x14ac:dyDescent="0.2">
      <c r="A192" s="120" t="s">
        <v>1892</v>
      </c>
      <c r="B192" s="159" t="s">
        <v>16</v>
      </c>
      <c r="C192" s="159" t="s">
        <v>1893</v>
      </c>
      <c r="D192" s="159" t="s">
        <v>27</v>
      </c>
      <c r="E192" s="121" t="s">
        <v>136</v>
      </c>
      <c r="F192" s="120" t="s">
        <v>141</v>
      </c>
      <c r="G192" s="120" t="s">
        <v>2512</v>
      </c>
      <c r="H192" s="120" t="s">
        <v>2512</v>
      </c>
      <c r="I192" s="120" t="s">
        <v>157</v>
      </c>
      <c r="J192" s="120" t="s">
        <v>3682</v>
      </c>
    </row>
    <row r="193" spans="1:10" ht="38.25" x14ac:dyDescent="0.2">
      <c r="A193" s="120" t="s">
        <v>1588</v>
      </c>
      <c r="B193" s="159" t="s">
        <v>19</v>
      </c>
      <c r="C193" s="159" t="s">
        <v>1589</v>
      </c>
      <c r="D193" s="159" t="s">
        <v>175</v>
      </c>
      <c r="E193" s="121" t="s">
        <v>23</v>
      </c>
      <c r="F193" s="120" t="s">
        <v>2513</v>
      </c>
      <c r="G193" s="120" t="s">
        <v>2514</v>
      </c>
      <c r="H193" s="120" t="s">
        <v>2515</v>
      </c>
      <c r="I193" s="120" t="s">
        <v>157</v>
      </c>
      <c r="J193" s="120" t="s">
        <v>3683</v>
      </c>
    </row>
    <row r="194" spans="1:10" ht="38.25" x14ac:dyDescent="0.2">
      <c r="A194" s="120" t="s">
        <v>1190</v>
      </c>
      <c r="B194" s="159" t="s">
        <v>19</v>
      </c>
      <c r="C194" s="159" t="s">
        <v>1191</v>
      </c>
      <c r="D194" s="159" t="s">
        <v>246</v>
      </c>
      <c r="E194" s="121" t="s">
        <v>23</v>
      </c>
      <c r="F194" s="120" t="s">
        <v>2516</v>
      </c>
      <c r="G194" s="120" t="s">
        <v>2517</v>
      </c>
      <c r="H194" s="120" t="s">
        <v>2518</v>
      </c>
      <c r="I194" s="120" t="s">
        <v>157</v>
      </c>
      <c r="J194" s="120" t="s">
        <v>3999</v>
      </c>
    </row>
    <row r="195" spans="1:10" ht="38.25" x14ac:dyDescent="0.2">
      <c r="A195" s="120" t="s">
        <v>822</v>
      </c>
      <c r="B195" s="159" t="s">
        <v>16</v>
      </c>
      <c r="C195" s="159" t="s">
        <v>823</v>
      </c>
      <c r="D195" s="159" t="s">
        <v>174</v>
      </c>
      <c r="E195" s="121" t="s">
        <v>136</v>
      </c>
      <c r="F195" s="120" t="s">
        <v>245</v>
      </c>
      <c r="G195" s="120" t="s">
        <v>4000</v>
      </c>
      <c r="H195" s="120" t="s">
        <v>4001</v>
      </c>
      <c r="I195" s="120" t="s">
        <v>157</v>
      </c>
      <c r="J195" s="120" t="s">
        <v>3684</v>
      </c>
    </row>
    <row r="196" spans="1:10" x14ac:dyDescent="0.2">
      <c r="A196" s="120" t="s">
        <v>206</v>
      </c>
      <c r="B196" s="159" t="s">
        <v>16</v>
      </c>
      <c r="C196" s="159" t="s">
        <v>207</v>
      </c>
      <c r="D196" s="159">
        <v>164</v>
      </c>
      <c r="E196" s="121" t="s">
        <v>20</v>
      </c>
      <c r="F196" s="120" t="s">
        <v>2074</v>
      </c>
      <c r="G196" s="120" t="s">
        <v>2519</v>
      </c>
      <c r="H196" s="120" t="s">
        <v>2520</v>
      </c>
      <c r="I196" s="120" t="s">
        <v>157</v>
      </c>
      <c r="J196" s="120" t="s">
        <v>3685</v>
      </c>
    </row>
    <row r="197" spans="1:10" ht="38.25" x14ac:dyDescent="0.2">
      <c r="A197" s="120" t="s">
        <v>167</v>
      </c>
      <c r="B197" s="159" t="s">
        <v>19</v>
      </c>
      <c r="C197" s="159" t="s">
        <v>284</v>
      </c>
      <c r="D197" s="159" t="s">
        <v>175</v>
      </c>
      <c r="E197" s="121" t="s">
        <v>23</v>
      </c>
      <c r="F197" s="120" t="s">
        <v>2521</v>
      </c>
      <c r="G197" s="120" t="s">
        <v>2522</v>
      </c>
      <c r="H197" s="120" t="s">
        <v>2523</v>
      </c>
      <c r="I197" s="120" t="s">
        <v>157</v>
      </c>
      <c r="J197" s="120" t="s">
        <v>3686</v>
      </c>
    </row>
    <row r="198" spans="1:10" ht="25.5" x14ac:dyDescent="0.2">
      <c r="A198" s="120" t="s">
        <v>1877</v>
      </c>
      <c r="B198" s="159" t="s">
        <v>16</v>
      </c>
      <c r="C198" s="159" t="s">
        <v>1878</v>
      </c>
      <c r="D198" s="159" t="s">
        <v>27</v>
      </c>
      <c r="E198" s="121" t="s">
        <v>136</v>
      </c>
      <c r="F198" s="120" t="s">
        <v>141</v>
      </c>
      <c r="G198" s="120" t="s">
        <v>2524</v>
      </c>
      <c r="H198" s="120" t="s">
        <v>2524</v>
      </c>
      <c r="I198" s="120" t="s">
        <v>157</v>
      </c>
      <c r="J198" s="120" t="s">
        <v>3687</v>
      </c>
    </row>
    <row r="199" spans="1:10" ht="25.5" x14ac:dyDescent="0.2">
      <c r="A199" s="120" t="s">
        <v>1889</v>
      </c>
      <c r="B199" s="159" t="s">
        <v>16</v>
      </c>
      <c r="C199" s="159" t="s">
        <v>1890</v>
      </c>
      <c r="D199" s="159" t="s">
        <v>27</v>
      </c>
      <c r="E199" s="121" t="s">
        <v>136</v>
      </c>
      <c r="F199" s="120" t="s">
        <v>141</v>
      </c>
      <c r="G199" s="120" t="s">
        <v>2524</v>
      </c>
      <c r="H199" s="120" t="s">
        <v>2524</v>
      </c>
      <c r="I199" s="120" t="s">
        <v>157</v>
      </c>
      <c r="J199" s="120" t="s">
        <v>3688</v>
      </c>
    </row>
    <row r="200" spans="1:10" x14ac:dyDescent="0.2">
      <c r="A200" s="120" t="s">
        <v>1942</v>
      </c>
      <c r="B200" s="159" t="s">
        <v>16</v>
      </c>
      <c r="C200" s="159" t="s">
        <v>1943</v>
      </c>
      <c r="D200" s="159" t="s">
        <v>27</v>
      </c>
      <c r="E200" s="121" t="s">
        <v>1944</v>
      </c>
      <c r="F200" s="120" t="s">
        <v>2525</v>
      </c>
      <c r="G200" s="120" t="s">
        <v>2526</v>
      </c>
      <c r="H200" s="120" t="s">
        <v>2527</v>
      </c>
      <c r="I200" s="120" t="s">
        <v>157</v>
      </c>
      <c r="J200" s="120" t="s">
        <v>3689</v>
      </c>
    </row>
    <row r="201" spans="1:10" ht="38.25" x14ac:dyDescent="0.2">
      <c r="A201" s="120" t="s">
        <v>810</v>
      </c>
      <c r="B201" s="159" t="s">
        <v>16</v>
      </c>
      <c r="C201" s="159" t="s">
        <v>811</v>
      </c>
      <c r="D201" s="159" t="s">
        <v>174</v>
      </c>
      <c r="E201" s="121" t="s">
        <v>136</v>
      </c>
      <c r="F201" s="120" t="s">
        <v>141</v>
      </c>
      <c r="G201" s="120" t="s">
        <v>4002</v>
      </c>
      <c r="H201" s="120" t="s">
        <v>4002</v>
      </c>
      <c r="I201" s="120" t="s">
        <v>157</v>
      </c>
      <c r="J201" s="120" t="s">
        <v>3690</v>
      </c>
    </row>
    <row r="202" spans="1:10" ht="38.25" x14ac:dyDescent="0.2">
      <c r="A202" s="120" t="s">
        <v>1244</v>
      </c>
      <c r="B202" s="159" t="s">
        <v>19</v>
      </c>
      <c r="C202" s="159" t="s">
        <v>1245</v>
      </c>
      <c r="D202" s="159" t="s">
        <v>246</v>
      </c>
      <c r="E202" s="121" t="s">
        <v>23</v>
      </c>
      <c r="F202" s="120" t="s">
        <v>2528</v>
      </c>
      <c r="G202" s="120" t="s">
        <v>2262</v>
      </c>
      <c r="H202" s="120" t="s">
        <v>2529</v>
      </c>
      <c r="I202" s="120" t="s">
        <v>157</v>
      </c>
      <c r="J202" s="120" t="s">
        <v>3691</v>
      </c>
    </row>
    <row r="203" spans="1:10" ht="25.5" x14ac:dyDescent="0.2">
      <c r="A203" s="120" t="s">
        <v>1758</v>
      </c>
      <c r="B203" s="159" t="s">
        <v>19</v>
      </c>
      <c r="C203" s="159" t="s">
        <v>1759</v>
      </c>
      <c r="D203" s="159" t="s">
        <v>173</v>
      </c>
      <c r="E203" s="121" t="s">
        <v>20</v>
      </c>
      <c r="F203" s="120" t="s">
        <v>2440</v>
      </c>
      <c r="G203" s="120" t="s">
        <v>2530</v>
      </c>
      <c r="H203" s="120" t="s">
        <v>2531</v>
      </c>
      <c r="I203" s="120" t="s">
        <v>182</v>
      </c>
      <c r="J203" s="120" t="s">
        <v>4003</v>
      </c>
    </row>
    <row r="204" spans="1:10" ht="25.5" x14ac:dyDescent="0.2">
      <c r="A204" s="120" t="s">
        <v>478</v>
      </c>
      <c r="B204" s="159" t="s">
        <v>19</v>
      </c>
      <c r="C204" s="159" t="s">
        <v>479</v>
      </c>
      <c r="D204" s="159" t="s">
        <v>2067</v>
      </c>
      <c r="E204" s="121" t="s">
        <v>137</v>
      </c>
      <c r="F204" s="120" t="s">
        <v>2532</v>
      </c>
      <c r="G204" s="120" t="s">
        <v>2533</v>
      </c>
      <c r="H204" s="120" t="s">
        <v>2534</v>
      </c>
      <c r="I204" s="120" t="s">
        <v>182</v>
      </c>
      <c r="J204" s="120" t="s">
        <v>3692</v>
      </c>
    </row>
    <row r="205" spans="1:10" ht="38.25" x14ac:dyDescent="0.2">
      <c r="A205" s="120" t="s">
        <v>837</v>
      </c>
      <c r="B205" s="159" t="s">
        <v>16</v>
      </c>
      <c r="C205" s="159" t="s">
        <v>838</v>
      </c>
      <c r="D205" s="159" t="s">
        <v>174</v>
      </c>
      <c r="E205" s="121" t="s">
        <v>136</v>
      </c>
      <c r="F205" s="120" t="s">
        <v>141</v>
      </c>
      <c r="G205" s="120" t="s">
        <v>4004</v>
      </c>
      <c r="H205" s="120" t="s">
        <v>4004</v>
      </c>
      <c r="I205" s="120" t="s">
        <v>182</v>
      </c>
      <c r="J205" s="120" t="s">
        <v>4005</v>
      </c>
    </row>
    <row r="206" spans="1:10" ht="38.25" x14ac:dyDescent="0.2">
      <c r="A206" s="120" t="s">
        <v>1030</v>
      </c>
      <c r="B206" s="159" t="s">
        <v>19</v>
      </c>
      <c r="C206" s="159" t="s">
        <v>1031</v>
      </c>
      <c r="D206" s="159" t="s">
        <v>246</v>
      </c>
      <c r="E206" s="121" t="s">
        <v>23</v>
      </c>
      <c r="F206" s="120" t="s">
        <v>2535</v>
      </c>
      <c r="G206" s="120" t="s">
        <v>2536</v>
      </c>
      <c r="H206" s="120" t="s">
        <v>2537</v>
      </c>
      <c r="I206" s="120" t="s">
        <v>182</v>
      </c>
      <c r="J206" s="120" t="s">
        <v>4006</v>
      </c>
    </row>
    <row r="207" spans="1:10" ht="25.5" x14ac:dyDescent="0.2">
      <c r="A207" s="120" t="s">
        <v>268</v>
      </c>
      <c r="B207" s="159" t="s">
        <v>16</v>
      </c>
      <c r="C207" s="159" t="s">
        <v>269</v>
      </c>
      <c r="D207" s="159" t="s">
        <v>246</v>
      </c>
      <c r="E207" s="121" t="s">
        <v>136</v>
      </c>
      <c r="F207" s="120" t="s">
        <v>2538</v>
      </c>
      <c r="G207" s="120" t="s">
        <v>2539</v>
      </c>
      <c r="H207" s="120" t="s">
        <v>2540</v>
      </c>
      <c r="I207" s="120" t="s">
        <v>182</v>
      </c>
      <c r="J207" s="120" t="s">
        <v>3693</v>
      </c>
    </row>
    <row r="208" spans="1:10" ht="25.5" x14ac:dyDescent="0.2">
      <c r="A208" s="120" t="s">
        <v>1047</v>
      </c>
      <c r="B208" s="159" t="s">
        <v>16</v>
      </c>
      <c r="C208" s="159" t="s">
        <v>1048</v>
      </c>
      <c r="D208" s="159">
        <v>190</v>
      </c>
      <c r="E208" s="121" t="s">
        <v>136</v>
      </c>
      <c r="F208" s="120" t="s">
        <v>141</v>
      </c>
      <c r="G208" s="120" t="s">
        <v>2541</v>
      </c>
      <c r="H208" s="120" t="s">
        <v>2541</v>
      </c>
      <c r="I208" s="120" t="s">
        <v>182</v>
      </c>
      <c r="J208" s="120" t="s">
        <v>3694</v>
      </c>
    </row>
    <row r="209" spans="1:10" ht="38.25" x14ac:dyDescent="0.2">
      <c r="A209" s="120" t="s">
        <v>684</v>
      </c>
      <c r="B209" s="159" t="s">
        <v>19</v>
      </c>
      <c r="C209" s="159" t="s">
        <v>685</v>
      </c>
      <c r="D209" s="159" t="s">
        <v>142</v>
      </c>
      <c r="E209" s="121" t="s">
        <v>137</v>
      </c>
      <c r="F209" s="120" t="s">
        <v>2542</v>
      </c>
      <c r="G209" s="120" t="s">
        <v>2543</v>
      </c>
      <c r="H209" s="120" t="s">
        <v>2544</v>
      </c>
      <c r="I209" s="120" t="s">
        <v>182</v>
      </c>
      <c r="J209" s="120" t="s">
        <v>3695</v>
      </c>
    </row>
    <row r="210" spans="1:10" ht="51" x14ac:dyDescent="0.2">
      <c r="A210" s="120" t="s">
        <v>1956</v>
      </c>
      <c r="B210" s="159" t="s">
        <v>19</v>
      </c>
      <c r="C210" s="159" t="s">
        <v>1957</v>
      </c>
      <c r="D210" s="159" t="s">
        <v>214</v>
      </c>
      <c r="E210" s="121" t="s">
        <v>20</v>
      </c>
      <c r="F210" s="120" t="s">
        <v>2545</v>
      </c>
      <c r="G210" s="120" t="s">
        <v>2546</v>
      </c>
      <c r="H210" s="120" t="s">
        <v>2547</v>
      </c>
      <c r="I210" s="120" t="s">
        <v>182</v>
      </c>
      <c r="J210" s="120" t="s">
        <v>3696</v>
      </c>
    </row>
    <row r="211" spans="1:10" ht="25.5" x14ac:dyDescent="0.2">
      <c r="A211" s="120" t="s">
        <v>1184</v>
      </c>
      <c r="B211" s="159" t="s">
        <v>19</v>
      </c>
      <c r="C211" s="159" t="s">
        <v>1185</v>
      </c>
      <c r="D211" s="159" t="s">
        <v>246</v>
      </c>
      <c r="E211" s="121" t="s">
        <v>23</v>
      </c>
      <c r="F211" s="120" t="s">
        <v>2548</v>
      </c>
      <c r="G211" s="120" t="s">
        <v>2549</v>
      </c>
      <c r="H211" s="120" t="s">
        <v>2550</v>
      </c>
      <c r="I211" s="120" t="s">
        <v>182</v>
      </c>
      <c r="J211" s="120" t="s">
        <v>4007</v>
      </c>
    </row>
    <row r="212" spans="1:10" ht="38.25" x14ac:dyDescent="0.2">
      <c r="A212" s="120" t="s">
        <v>167</v>
      </c>
      <c r="B212" s="159" t="s">
        <v>19</v>
      </c>
      <c r="C212" s="159" t="s">
        <v>1460</v>
      </c>
      <c r="D212" s="159" t="s">
        <v>175</v>
      </c>
      <c r="E212" s="121" t="s">
        <v>23</v>
      </c>
      <c r="F212" s="120" t="s">
        <v>2551</v>
      </c>
      <c r="G212" s="120" t="s">
        <v>2522</v>
      </c>
      <c r="H212" s="120" t="s">
        <v>2552</v>
      </c>
      <c r="I212" s="120" t="s">
        <v>182</v>
      </c>
      <c r="J212" s="120" t="s">
        <v>4008</v>
      </c>
    </row>
    <row r="213" spans="1:10" ht="25.5" x14ac:dyDescent="0.2">
      <c r="A213" s="120" t="s">
        <v>481</v>
      </c>
      <c r="B213" s="159" t="s">
        <v>19</v>
      </c>
      <c r="C213" s="159" t="s">
        <v>482</v>
      </c>
      <c r="D213" s="159" t="s">
        <v>142</v>
      </c>
      <c r="E213" s="121" t="s">
        <v>136</v>
      </c>
      <c r="F213" s="120" t="s">
        <v>2553</v>
      </c>
      <c r="G213" s="120" t="s">
        <v>2554</v>
      </c>
      <c r="H213" s="120" t="s">
        <v>2555</v>
      </c>
      <c r="I213" s="120" t="s">
        <v>182</v>
      </c>
      <c r="J213" s="120" t="s">
        <v>4009</v>
      </c>
    </row>
    <row r="214" spans="1:10" x14ac:dyDescent="0.2">
      <c r="A214" s="120" t="s">
        <v>1117</v>
      </c>
      <c r="B214" s="159" t="s">
        <v>16</v>
      </c>
      <c r="C214" s="159" t="s">
        <v>1118</v>
      </c>
      <c r="D214" s="159">
        <v>53</v>
      </c>
      <c r="E214" s="121" t="s">
        <v>136</v>
      </c>
      <c r="F214" s="120" t="s">
        <v>2556</v>
      </c>
      <c r="G214" s="120" t="s">
        <v>2557</v>
      </c>
      <c r="H214" s="120" t="s">
        <v>2558</v>
      </c>
      <c r="I214" s="120" t="s">
        <v>182</v>
      </c>
      <c r="J214" s="120" t="s">
        <v>4010</v>
      </c>
    </row>
    <row r="215" spans="1:10" ht="38.25" x14ac:dyDescent="0.2">
      <c r="A215" s="120" t="s">
        <v>1516</v>
      </c>
      <c r="B215" s="159" t="s">
        <v>19</v>
      </c>
      <c r="C215" s="159" t="s">
        <v>1517</v>
      </c>
      <c r="D215" s="159" t="s">
        <v>175</v>
      </c>
      <c r="E215" s="121" t="s">
        <v>136</v>
      </c>
      <c r="F215" s="120" t="s">
        <v>2559</v>
      </c>
      <c r="G215" s="120" t="s">
        <v>2560</v>
      </c>
      <c r="H215" s="120" t="s">
        <v>2561</v>
      </c>
      <c r="I215" s="120" t="s">
        <v>182</v>
      </c>
      <c r="J215" s="120" t="s">
        <v>3697</v>
      </c>
    </row>
    <row r="216" spans="1:10" ht="38.25" x14ac:dyDescent="0.2">
      <c r="A216" s="120" t="s">
        <v>1279</v>
      </c>
      <c r="B216" s="159" t="s">
        <v>19</v>
      </c>
      <c r="C216" s="159" t="s">
        <v>1280</v>
      </c>
      <c r="D216" s="159" t="s">
        <v>246</v>
      </c>
      <c r="E216" s="121" t="s">
        <v>23</v>
      </c>
      <c r="F216" s="120" t="s">
        <v>2562</v>
      </c>
      <c r="G216" s="120" t="s">
        <v>2563</v>
      </c>
      <c r="H216" s="120" t="s">
        <v>2564</v>
      </c>
      <c r="I216" s="120" t="s">
        <v>182</v>
      </c>
      <c r="J216" s="120" t="s">
        <v>3698</v>
      </c>
    </row>
    <row r="217" spans="1:10" ht="25.5" x14ac:dyDescent="0.2">
      <c r="A217" s="120" t="s">
        <v>1071</v>
      </c>
      <c r="B217" s="159" t="s">
        <v>19</v>
      </c>
      <c r="C217" s="159" t="s">
        <v>1072</v>
      </c>
      <c r="D217" s="159" t="s">
        <v>246</v>
      </c>
      <c r="E217" s="121" t="s">
        <v>136</v>
      </c>
      <c r="F217" s="120" t="s">
        <v>245</v>
      </c>
      <c r="G217" s="120" t="s">
        <v>2565</v>
      </c>
      <c r="H217" s="120" t="s">
        <v>2566</v>
      </c>
      <c r="I217" s="120" t="s">
        <v>182</v>
      </c>
      <c r="J217" s="120" t="s">
        <v>4011</v>
      </c>
    </row>
    <row r="218" spans="1:10" ht="38.25" x14ac:dyDescent="0.2">
      <c r="A218" s="120" t="s">
        <v>167</v>
      </c>
      <c r="B218" s="159" t="s">
        <v>19</v>
      </c>
      <c r="C218" s="159" t="s">
        <v>1464</v>
      </c>
      <c r="D218" s="159" t="s">
        <v>175</v>
      </c>
      <c r="E218" s="121" t="s">
        <v>23</v>
      </c>
      <c r="F218" s="120" t="s">
        <v>2567</v>
      </c>
      <c r="G218" s="120" t="s">
        <v>2522</v>
      </c>
      <c r="H218" s="120" t="s">
        <v>2568</v>
      </c>
      <c r="I218" s="120" t="s">
        <v>182</v>
      </c>
      <c r="J218" s="120" t="s">
        <v>4012</v>
      </c>
    </row>
    <row r="219" spans="1:10" ht="38.25" x14ac:dyDescent="0.2">
      <c r="A219" s="120" t="s">
        <v>1336</v>
      </c>
      <c r="B219" s="159" t="s">
        <v>16</v>
      </c>
      <c r="C219" s="159" t="s">
        <v>1337</v>
      </c>
      <c r="D219" s="159" t="s">
        <v>175</v>
      </c>
      <c r="E219" s="121" t="s">
        <v>136</v>
      </c>
      <c r="F219" s="120" t="s">
        <v>2227</v>
      </c>
      <c r="G219" s="120" t="s">
        <v>2569</v>
      </c>
      <c r="H219" s="120" t="s">
        <v>2570</v>
      </c>
      <c r="I219" s="120" t="s">
        <v>182</v>
      </c>
      <c r="J219" s="120" t="s">
        <v>3699</v>
      </c>
    </row>
    <row r="220" spans="1:10" ht="38.25" x14ac:dyDescent="0.2">
      <c r="A220" s="120" t="s">
        <v>1500</v>
      </c>
      <c r="B220" s="159" t="s">
        <v>19</v>
      </c>
      <c r="C220" s="159" t="s">
        <v>1501</v>
      </c>
      <c r="D220" s="159" t="s">
        <v>175</v>
      </c>
      <c r="E220" s="121" t="s">
        <v>23</v>
      </c>
      <c r="F220" s="120" t="s">
        <v>2571</v>
      </c>
      <c r="G220" s="120" t="s">
        <v>2572</v>
      </c>
      <c r="H220" s="120" t="s">
        <v>2573</v>
      </c>
      <c r="I220" s="120" t="s">
        <v>182</v>
      </c>
      <c r="J220" s="120" t="s">
        <v>3700</v>
      </c>
    </row>
    <row r="221" spans="1:10" x14ac:dyDescent="0.2">
      <c r="A221" s="120" t="s">
        <v>818</v>
      </c>
      <c r="B221" s="159" t="s">
        <v>19</v>
      </c>
      <c r="C221" s="159" t="s">
        <v>819</v>
      </c>
      <c r="D221" s="159" t="s">
        <v>172</v>
      </c>
      <c r="E221" s="121" t="s">
        <v>23</v>
      </c>
      <c r="F221" s="120" t="s">
        <v>2574</v>
      </c>
      <c r="G221" s="120" t="s">
        <v>2575</v>
      </c>
      <c r="H221" s="120" t="s">
        <v>2576</v>
      </c>
      <c r="I221" s="120" t="s">
        <v>182</v>
      </c>
      <c r="J221" s="120" t="s">
        <v>4013</v>
      </c>
    </row>
    <row r="222" spans="1:10" ht="38.25" x14ac:dyDescent="0.2">
      <c r="A222" s="120" t="s">
        <v>1689</v>
      </c>
      <c r="B222" s="159" t="s">
        <v>16</v>
      </c>
      <c r="C222" s="159" t="s">
        <v>1690</v>
      </c>
      <c r="D222" s="159" t="s">
        <v>2063</v>
      </c>
      <c r="E222" s="121" t="s">
        <v>136</v>
      </c>
      <c r="F222" s="120" t="s">
        <v>2154</v>
      </c>
      <c r="G222" s="120" t="s">
        <v>2577</v>
      </c>
      <c r="H222" s="120" t="s">
        <v>2578</v>
      </c>
      <c r="I222" s="120" t="s">
        <v>182</v>
      </c>
      <c r="J222" s="120" t="s">
        <v>3701</v>
      </c>
    </row>
    <row r="223" spans="1:10" ht="25.5" x14ac:dyDescent="0.2">
      <c r="A223" s="120" t="s">
        <v>563</v>
      </c>
      <c r="B223" s="159" t="s">
        <v>19</v>
      </c>
      <c r="C223" s="159" t="s">
        <v>564</v>
      </c>
      <c r="D223" s="159" t="s">
        <v>142</v>
      </c>
      <c r="E223" s="121" t="s">
        <v>158</v>
      </c>
      <c r="F223" s="120" t="s">
        <v>2579</v>
      </c>
      <c r="G223" s="120" t="s">
        <v>2580</v>
      </c>
      <c r="H223" s="120" t="s">
        <v>2581</v>
      </c>
      <c r="I223" s="120" t="s">
        <v>182</v>
      </c>
      <c r="J223" s="120" t="s">
        <v>3702</v>
      </c>
    </row>
    <row r="224" spans="1:10" ht="38.25" x14ac:dyDescent="0.2">
      <c r="A224" s="120" t="s">
        <v>1380</v>
      </c>
      <c r="B224" s="159" t="s">
        <v>19</v>
      </c>
      <c r="C224" s="159" t="s">
        <v>1381</v>
      </c>
      <c r="D224" s="159" t="s">
        <v>175</v>
      </c>
      <c r="E224" s="121" t="s">
        <v>136</v>
      </c>
      <c r="F224" s="120" t="s">
        <v>2559</v>
      </c>
      <c r="G224" s="120" t="s">
        <v>2582</v>
      </c>
      <c r="H224" s="120" t="s">
        <v>2583</v>
      </c>
      <c r="I224" s="120" t="s">
        <v>182</v>
      </c>
      <c r="J224" s="120" t="s">
        <v>4014</v>
      </c>
    </row>
    <row r="225" spans="1:10" ht="38.25" x14ac:dyDescent="0.2">
      <c r="A225" s="120" t="s">
        <v>1719</v>
      </c>
      <c r="B225" s="159" t="s">
        <v>19</v>
      </c>
      <c r="C225" s="159" t="s">
        <v>1720</v>
      </c>
      <c r="D225" s="159" t="s">
        <v>175</v>
      </c>
      <c r="E225" s="121" t="s">
        <v>23</v>
      </c>
      <c r="F225" s="120" t="s">
        <v>2584</v>
      </c>
      <c r="G225" s="120" t="s">
        <v>2585</v>
      </c>
      <c r="H225" s="120" t="s">
        <v>2586</v>
      </c>
      <c r="I225" s="120" t="s">
        <v>2598</v>
      </c>
      <c r="J225" s="120" t="s">
        <v>3703</v>
      </c>
    </row>
    <row r="226" spans="1:10" ht="25.5" x14ac:dyDescent="0.2">
      <c r="A226" s="120" t="s">
        <v>236</v>
      </c>
      <c r="B226" s="159" t="s">
        <v>19</v>
      </c>
      <c r="C226" s="159" t="s">
        <v>237</v>
      </c>
      <c r="D226" s="159" t="s">
        <v>246</v>
      </c>
      <c r="E226" s="121" t="s">
        <v>136</v>
      </c>
      <c r="F226" s="120" t="s">
        <v>2587</v>
      </c>
      <c r="G226" s="120" t="s">
        <v>2588</v>
      </c>
      <c r="H226" s="120" t="s">
        <v>2589</v>
      </c>
      <c r="I226" s="120" t="s">
        <v>2598</v>
      </c>
      <c r="J226" s="120" t="s">
        <v>3704</v>
      </c>
    </row>
    <row r="227" spans="1:10" ht="38.25" x14ac:dyDescent="0.2">
      <c r="A227" s="120" t="s">
        <v>1531</v>
      </c>
      <c r="B227" s="159" t="s">
        <v>19</v>
      </c>
      <c r="C227" s="159" t="s">
        <v>1532</v>
      </c>
      <c r="D227" s="159" t="s">
        <v>175</v>
      </c>
      <c r="E227" s="121" t="s">
        <v>136</v>
      </c>
      <c r="F227" s="120" t="s">
        <v>2587</v>
      </c>
      <c r="G227" s="120" t="s">
        <v>2590</v>
      </c>
      <c r="H227" s="120" t="s">
        <v>2591</v>
      </c>
      <c r="I227" s="120" t="s">
        <v>2598</v>
      </c>
      <c r="J227" s="120" t="s">
        <v>4015</v>
      </c>
    </row>
    <row r="228" spans="1:10" ht="25.5" x14ac:dyDescent="0.2">
      <c r="A228" s="120" t="s">
        <v>986</v>
      </c>
      <c r="B228" s="159" t="s">
        <v>19</v>
      </c>
      <c r="C228" s="159" t="s">
        <v>987</v>
      </c>
      <c r="D228" s="159" t="s">
        <v>246</v>
      </c>
      <c r="E228" s="121" t="s">
        <v>23</v>
      </c>
      <c r="F228" s="120" t="s">
        <v>2592</v>
      </c>
      <c r="G228" s="120" t="s">
        <v>2593</v>
      </c>
      <c r="H228" s="120" t="s">
        <v>2594</v>
      </c>
      <c r="I228" s="120" t="s">
        <v>2598</v>
      </c>
      <c r="J228" s="120" t="s">
        <v>3705</v>
      </c>
    </row>
    <row r="229" spans="1:10" ht="38.25" x14ac:dyDescent="0.2">
      <c r="A229" s="120" t="s">
        <v>161</v>
      </c>
      <c r="B229" s="159" t="s">
        <v>19</v>
      </c>
      <c r="C229" s="159" t="s">
        <v>162</v>
      </c>
      <c r="D229" s="159" t="s">
        <v>142</v>
      </c>
      <c r="E229" s="121" t="s">
        <v>20</v>
      </c>
      <c r="F229" s="120" t="s">
        <v>2595</v>
      </c>
      <c r="G229" s="120" t="s">
        <v>2596</v>
      </c>
      <c r="H229" s="120" t="s">
        <v>2597</v>
      </c>
      <c r="I229" s="120" t="s">
        <v>2598</v>
      </c>
      <c r="J229" s="120" t="s">
        <v>4016</v>
      </c>
    </row>
    <row r="230" spans="1:10" ht="38.25" x14ac:dyDescent="0.2">
      <c r="A230" s="120" t="s">
        <v>1135</v>
      </c>
      <c r="B230" s="159" t="s">
        <v>19</v>
      </c>
      <c r="C230" s="159" t="s">
        <v>1136</v>
      </c>
      <c r="D230" s="159" t="s">
        <v>246</v>
      </c>
      <c r="E230" s="121" t="s">
        <v>136</v>
      </c>
      <c r="F230" s="120" t="s">
        <v>2599</v>
      </c>
      <c r="G230" s="120" t="s">
        <v>2600</v>
      </c>
      <c r="H230" s="120" t="s">
        <v>2601</v>
      </c>
      <c r="I230" s="120" t="s">
        <v>2598</v>
      </c>
      <c r="J230" s="120" t="s">
        <v>3706</v>
      </c>
    </row>
    <row r="231" spans="1:10" ht="25.5" x14ac:dyDescent="0.2">
      <c r="A231" s="120" t="s">
        <v>1178</v>
      </c>
      <c r="B231" s="159" t="s">
        <v>19</v>
      </c>
      <c r="C231" s="159" t="s">
        <v>1179</v>
      </c>
      <c r="D231" s="159" t="s">
        <v>246</v>
      </c>
      <c r="E231" s="121" t="s">
        <v>23</v>
      </c>
      <c r="F231" s="120" t="s">
        <v>2602</v>
      </c>
      <c r="G231" s="120" t="s">
        <v>2603</v>
      </c>
      <c r="H231" s="120" t="s">
        <v>2604</v>
      </c>
      <c r="I231" s="120" t="s">
        <v>2598</v>
      </c>
      <c r="J231" s="120" t="s">
        <v>3707</v>
      </c>
    </row>
    <row r="232" spans="1:10" x14ac:dyDescent="0.2">
      <c r="A232" s="120" t="s">
        <v>1903</v>
      </c>
      <c r="B232" s="159" t="s">
        <v>455</v>
      </c>
      <c r="C232" s="159" t="s">
        <v>1904</v>
      </c>
      <c r="D232" s="159" t="s">
        <v>28</v>
      </c>
      <c r="E232" s="121" t="s">
        <v>137</v>
      </c>
      <c r="F232" s="120" t="s">
        <v>2605</v>
      </c>
      <c r="G232" s="120" t="s">
        <v>2606</v>
      </c>
      <c r="H232" s="120" t="s">
        <v>2607</v>
      </c>
      <c r="I232" s="120" t="s">
        <v>2598</v>
      </c>
      <c r="J232" s="120" t="s">
        <v>3708</v>
      </c>
    </row>
    <row r="233" spans="1:10" ht="38.25" x14ac:dyDescent="0.2">
      <c r="A233" s="120" t="s">
        <v>1494</v>
      </c>
      <c r="B233" s="159" t="s">
        <v>19</v>
      </c>
      <c r="C233" s="159" t="s">
        <v>1495</v>
      </c>
      <c r="D233" s="159" t="s">
        <v>175</v>
      </c>
      <c r="E233" s="121" t="s">
        <v>136</v>
      </c>
      <c r="F233" s="120" t="s">
        <v>2154</v>
      </c>
      <c r="G233" s="120" t="s">
        <v>2608</v>
      </c>
      <c r="H233" s="120" t="s">
        <v>2609</v>
      </c>
      <c r="I233" s="120" t="s">
        <v>2598</v>
      </c>
      <c r="J233" s="120" t="s">
        <v>4017</v>
      </c>
    </row>
    <row r="234" spans="1:10" ht="25.5" x14ac:dyDescent="0.2">
      <c r="A234" s="120" t="s">
        <v>1318</v>
      </c>
      <c r="B234" s="159" t="s">
        <v>19</v>
      </c>
      <c r="C234" s="159" t="s">
        <v>1319</v>
      </c>
      <c r="D234" s="159" t="s">
        <v>2063</v>
      </c>
      <c r="E234" s="121" t="s">
        <v>136</v>
      </c>
      <c r="F234" s="120" t="s">
        <v>2538</v>
      </c>
      <c r="G234" s="120" t="s">
        <v>2610</v>
      </c>
      <c r="H234" s="120" t="s">
        <v>2611</v>
      </c>
      <c r="I234" s="120" t="s">
        <v>2598</v>
      </c>
      <c r="J234" s="120" t="s">
        <v>4018</v>
      </c>
    </row>
    <row r="235" spans="1:10" ht="38.25" x14ac:dyDescent="0.2">
      <c r="A235" s="120" t="s">
        <v>1024</v>
      </c>
      <c r="B235" s="159" t="s">
        <v>16</v>
      </c>
      <c r="C235" s="159" t="s">
        <v>1025</v>
      </c>
      <c r="D235" s="159" t="s">
        <v>175</v>
      </c>
      <c r="E235" s="121" t="s">
        <v>23</v>
      </c>
      <c r="F235" s="120" t="s">
        <v>2612</v>
      </c>
      <c r="G235" s="120" t="s">
        <v>2613</v>
      </c>
      <c r="H235" s="120" t="s">
        <v>2614</v>
      </c>
      <c r="I235" s="120" t="s">
        <v>2598</v>
      </c>
      <c r="J235" s="120" t="s">
        <v>4019</v>
      </c>
    </row>
    <row r="236" spans="1:10" ht="38.25" x14ac:dyDescent="0.2">
      <c r="A236" s="120" t="s">
        <v>1525</v>
      </c>
      <c r="B236" s="159" t="s">
        <v>19</v>
      </c>
      <c r="C236" s="159" t="s">
        <v>1526</v>
      </c>
      <c r="D236" s="159" t="s">
        <v>175</v>
      </c>
      <c r="E236" s="121" t="s">
        <v>136</v>
      </c>
      <c r="F236" s="120" t="s">
        <v>2145</v>
      </c>
      <c r="G236" s="120" t="s">
        <v>2615</v>
      </c>
      <c r="H236" s="120" t="s">
        <v>2339</v>
      </c>
      <c r="I236" s="120" t="s">
        <v>2598</v>
      </c>
      <c r="J236" s="120" t="s">
        <v>4020</v>
      </c>
    </row>
    <row r="237" spans="1:10" ht="25.5" x14ac:dyDescent="0.2">
      <c r="A237" s="120" t="s">
        <v>1771</v>
      </c>
      <c r="B237" s="159" t="s">
        <v>19</v>
      </c>
      <c r="C237" s="159" t="s">
        <v>1772</v>
      </c>
      <c r="D237" s="159" t="s">
        <v>173</v>
      </c>
      <c r="E237" s="121" t="s">
        <v>20</v>
      </c>
      <c r="F237" s="120" t="s">
        <v>2616</v>
      </c>
      <c r="G237" s="120" t="s">
        <v>2617</v>
      </c>
      <c r="H237" s="120" t="s">
        <v>2618</v>
      </c>
      <c r="I237" s="120" t="s">
        <v>2598</v>
      </c>
      <c r="J237" s="120" t="s">
        <v>4021</v>
      </c>
    </row>
    <row r="238" spans="1:10" ht="51" x14ac:dyDescent="0.2">
      <c r="A238" s="120" t="s">
        <v>1900</v>
      </c>
      <c r="B238" s="159" t="s">
        <v>19</v>
      </c>
      <c r="C238" s="159" t="s">
        <v>1901</v>
      </c>
      <c r="D238" s="159" t="s">
        <v>179</v>
      </c>
      <c r="E238" s="121" t="s">
        <v>137</v>
      </c>
      <c r="F238" s="120" t="s">
        <v>2619</v>
      </c>
      <c r="G238" s="120" t="s">
        <v>2620</v>
      </c>
      <c r="H238" s="120" t="s">
        <v>2621</v>
      </c>
      <c r="I238" s="120" t="s">
        <v>2598</v>
      </c>
      <c r="J238" s="120" t="s">
        <v>4022</v>
      </c>
    </row>
    <row r="239" spans="1:10" ht="38.25" x14ac:dyDescent="0.2">
      <c r="A239" s="120" t="s">
        <v>1452</v>
      </c>
      <c r="B239" s="159" t="s">
        <v>19</v>
      </c>
      <c r="C239" s="159" t="s">
        <v>1457</v>
      </c>
      <c r="D239" s="159" t="s">
        <v>175</v>
      </c>
      <c r="E239" s="121" t="s">
        <v>23</v>
      </c>
      <c r="F239" s="120" t="s">
        <v>2622</v>
      </c>
      <c r="G239" s="120" t="s">
        <v>2623</v>
      </c>
      <c r="H239" s="120" t="s">
        <v>2624</v>
      </c>
      <c r="I239" s="120" t="s">
        <v>2598</v>
      </c>
      <c r="J239" s="120" t="s">
        <v>3709</v>
      </c>
    </row>
    <row r="240" spans="1:10" ht="38.25" x14ac:dyDescent="0.2">
      <c r="A240" s="120" t="s">
        <v>785</v>
      </c>
      <c r="B240" s="159" t="s">
        <v>19</v>
      </c>
      <c r="C240" s="159" t="s">
        <v>1851</v>
      </c>
      <c r="D240" s="159" t="s">
        <v>2077</v>
      </c>
      <c r="E240" s="121" t="s">
        <v>20</v>
      </c>
      <c r="F240" s="120" t="s">
        <v>2625</v>
      </c>
      <c r="G240" s="120" t="s">
        <v>2626</v>
      </c>
      <c r="H240" s="120" t="s">
        <v>2627</v>
      </c>
      <c r="I240" s="120" t="s">
        <v>2598</v>
      </c>
      <c r="J240" s="120" t="s">
        <v>3710</v>
      </c>
    </row>
    <row r="241" spans="1:10" ht="25.5" x14ac:dyDescent="0.2">
      <c r="A241" s="120" t="s">
        <v>880</v>
      </c>
      <c r="B241" s="159" t="s">
        <v>19</v>
      </c>
      <c r="C241" s="159" t="s">
        <v>881</v>
      </c>
      <c r="D241" s="159" t="s">
        <v>246</v>
      </c>
      <c r="E241" s="121" t="s">
        <v>23</v>
      </c>
      <c r="F241" s="120" t="s">
        <v>2628</v>
      </c>
      <c r="G241" s="120" t="s">
        <v>2629</v>
      </c>
      <c r="H241" s="120" t="s">
        <v>2630</v>
      </c>
      <c r="I241" s="120" t="s">
        <v>2598</v>
      </c>
      <c r="J241" s="120" t="s">
        <v>3711</v>
      </c>
    </row>
    <row r="242" spans="1:10" ht="51" x14ac:dyDescent="0.2">
      <c r="A242" s="120" t="s">
        <v>1906</v>
      </c>
      <c r="B242" s="159" t="s">
        <v>19</v>
      </c>
      <c r="C242" s="159" t="s">
        <v>1907</v>
      </c>
      <c r="D242" s="159" t="s">
        <v>179</v>
      </c>
      <c r="E242" s="121" t="s">
        <v>137</v>
      </c>
      <c r="F242" s="120" t="s">
        <v>2631</v>
      </c>
      <c r="G242" s="120" t="s">
        <v>2632</v>
      </c>
      <c r="H242" s="120" t="s">
        <v>2633</v>
      </c>
      <c r="I242" s="120" t="s">
        <v>2598</v>
      </c>
      <c r="J242" s="120" t="s">
        <v>3712</v>
      </c>
    </row>
    <row r="243" spans="1:10" ht="38.25" x14ac:dyDescent="0.2">
      <c r="A243" s="120" t="s">
        <v>834</v>
      </c>
      <c r="B243" s="159" t="s">
        <v>16</v>
      </c>
      <c r="C243" s="159" t="s">
        <v>835</v>
      </c>
      <c r="D243" s="159" t="s">
        <v>174</v>
      </c>
      <c r="E243" s="121" t="s">
        <v>136</v>
      </c>
      <c r="F243" s="120" t="s">
        <v>141</v>
      </c>
      <c r="G243" s="120" t="s">
        <v>4023</v>
      </c>
      <c r="H243" s="120" t="s">
        <v>4023</v>
      </c>
      <c r="I243" s="120" t="s">
        <v>2598</v>
      </c>
      <c r="J243" s="120" t="s">
        <v>4024</v>
      </c>
    </row>
    <row r="244" spans="1:10" ht="38.25" x14ac:dyDescent="0.2">
      <c r="A244" s="120" t="s">
        <v>1507</v>
      </c>
      <c r="B244" s="159" t="s">
        <v>19</v>
      </c>
      <c r="C244" s="159" t="s">
        <v>1508</v>
      </c>
      <c r="D244" s="159" t="s">
        <v>175</v>
      </c>
      <c r="E244" s="121" t="s">
        <v>136</v>
      </c>
      <c r="F244" s="120" t="s">
        <v>2145</v>
      </c>
      <c r="G244" s="120" t="s">
        <v>2634</v>
      </c>
      <c r="H244" s="120" t="s">
        <v>2635</v>
      </c>
      <c r="I244" s="120" t="s">
        <v>2598</v>
      </c>
      <c r="J244" s="120" t="s">
        <v>3713</v>
      </c>
    </row>
    <row r="245" spans="1:10" ht="25.5" x14ac:dyDescent="0.2">
      <c r="A245" s="120" t="s">
        <v>944</v>
      </c>
      <c r="B245" s="159" t="s">
        <v>19</v>
      </c>
      <c r="C245" s="159" t="s">
        <v>945</v>
      </c>
      <c r="D245" s="159" t="s">
        <v>246</v>
      </c>
      <c r="E245" s="121" t="s">
        <v>136</v>
      </c>
      <c r="F245" s="120" t="s">
        <v>2474</v>
      </c>
      <c r="G245" s="120" t="s">
        <v>2636</v>
      </c>
      <c r="H245" s="120" t="s">
        <v>2637</v>
      </c>
      <c r="I245" s="120" t="s">
        <v>183</v>
      </c>
      <c r="J245" s="120" t="s">
        <v>4025</v>
      </c>
    </row>
    <row r="246" spans="1:10" ht="25.5" x14ac:dyDescent="0.2">
      <c r="A246" s="120" t="s">
        <v>1089</v>
      </c>
      <c r="B246" s="159" t="s">
        <v>19</v>
      </c>
      <c r="C246" s="159" t="s">
        <v>1090</v>
      </c>
      <c r="D246" s="159" t="s">
        <v>246</v>
      </c>
      <c r="E246" s="121" t="s">
        <v>136</v>
      </c>
      <c r="F246" s="120" t="s">
        <v>141</v>
      </c>
      <c r="G246" s="120" t="s">
        <v>2638</v>
      </c>
      <c r="H246" s="120" t="s">
        <v>2638</v>
      </c>
      <c r="I246" s="120" t="s">
        <v>183</v>
      </c>
      <c r="J246" s="120" t="s">
        <v>3714</v>
      </c>
    </row>
    <row r="247" spans="1:10" ht="25.5" x14ac:dyDescent="0.2">
      <c r="A247" s="120" t="s">
        <v>1777</v>
      </c>
      <c r="B247" s="159" t="s">
        <v>19</v>
      </c>
      <c r="C247" s="159" t="s">
        <v>1778</v>
      </c>
      <c r="D247" s="159" t="s">
        <v>173</v>
      </c>
      <c r="E247" s="121" t="s">
        <v>20</v>
      </c>
      <c r="F247" s="120" t="s">
        <v>2639</v>
      </c>
      <c r="G247" s="120" t="s">
        <v>2640</v>
      </c>
      <c r="H247" s="120" t="s">
        <v>2641</v>
      </c>
      <c r="I247" s="120" t="s">
        <v>183</v>
      </c>
      <c r="J247" s="120" t="s">
        <v>3715</v>
      </c>
    </row>
    <row r="248" spans="1:10" ht="38.25" x14ac:dyDescent="0.2">
      <c r="A248" s="120" t="s">
        <v>646</v>
      </c>
      <c r="B248" s="159" t="s">
        <v>16</v>
      </c>
      <c r="C248" s="159" t="s">
        <v>647</v>
      </c>
      <c r="D248" s="159" t="s">
        <v>142</v>
      </c>
      <c r="E248" s="121" t="s">
        <v>137</v>
      </c>
      <c r="F248" s="120" t="s">
        <v>2104</v>
      </c>
      <c r="G248" s="120" t="s">
        <v>2642</v>
      </c>
      <c r="H248" s="120" t="s">
        <v>2643</v>
      </c>
      <c r="I248" s="120" t="s">
        <v>183</v>
      </c>
      <c r="J248" s="120" t="s">
        <v>3716</v>
      </c>
    </row>
    <row r="249" spans="1:10" ht="38.25" x14ac:dyDescent="0.2">
      <c r="A249" s="120" t="s">
        <v>1452</v>
      </c>
      <c r="B249" s="159" t="s">
        <v>19</v>
      </c>
      <c r="C249" s="159" t="s">
        <v>1453</v>
      </c>
      <c r="D249" s="159" t="s">
        <v>175</v>
      </c>
      <c r="E249" s="121" t="s">
        <v>23</v>
      </c>
      <c r="F249" s="120" t="s">
        <v>2644</v>
      </c>
      <c r="G249" s="120" t="s">
        <v>2623</v>
      </c>
      <c r="H249" s="120" t="s">
        <v>2645</v>
      </c>
      <c r="I249" s="120" t="s">
        <v>183</v>
      </c>
      <c r="J249" s="120" t="s">
        <v>3717</v>
      </c>
    </row>
    <row r="250" spans="1:10" ht="25.5" x14ac:dyDescent="0.2">
      <c r="A250" s="120" t="s">
        <v>649</v>
      </c>
      <c r="B250" s="159" t="s">
        <v>19</v>
      </c>
      <c r="C250" s="159" t="s">
        <v>650</v>
      </c>
      <c r="D250" s="159" t="s">
        <v>170</v>
      </c>
      <c r="E250" s="121" t="s">
        <v>20</v>
      </c>
      <c r="F250" s="120" t="s">
        <v>2646</v>
      </c>
      <c r="G250" s="120" t="s">
        <v>2647</v>
      </c>
      <c r="H250" s="120" t="s">
        <v>2648</v>
      </c>
      <c r="I250" s="120" t="s">
        <v>183</v>
      </c>
      <c r="J250" s="120" t="s">
        <v>3718</v>
      </c>
    </row>
    <row r="251" spans="1:10" ht="38.25" x14ac:dyDescent="0.2">
      <c r="A251" s="120" t="s">
        <v>1150</v>
      </c>
      <c r="B251" s="159" t="s">
        <v>19</v>
      </c>
      <c r="C251" s="159" t="s">
        <v>1151</v>
      </c>
      <c r="D251" s="159" t="s">
        <v>246</v>
      </c>
      <c r="E251" s="121" t="s">
        <v>136</v>
      </c>
      <c r="F251" s="120" t="s">
        <v>2649</v>
      </c>
      <c r="G251" s="120" t="s">
        <v>2650</v>
      </c>
      <c r="H251" s="120" t="s">
        <v>2651</v>
      </c>
      <c r="I251" s="120" t="s">
        <v>183</v>
      </c>
      <c r="J251" s="120" t="s">
        <v>3719</v>
      </c>
    </row>
    <row r="252" spans="1:10" ht="25.5" x14ac:dyDescent="0.2">
      <c r="A252" s="120" t="s">
        <v>1110</v>
      </c>
      <c r="B252" s="159" t="s">
        <v>19</v>
      </c>
      <c r="C252" s="159" t="s">
        <v>1111</v>
      </c>
      <c r="D252" s="159" t="s">
        <v>246</v>
      </c>
      <c r="E252" s="121" t="s">
        <v>136</v>
      </c>
      <c r="F252" s="120" t="s">
        <v>2652</v>
      </c>
      <c r="G252" s="120" t="s">
        <v>2653</v>
      </c>
      <c r="H252" s="120" t="s">
        <v>2654</v>
      </c>
      <c r="I252" s="120" t="s">
        <v>183</v>
      </c>
      <c r="J252" s="120" t="s">
        <v>3720</v>
      </c>
    </row>
    <row r="253" spans="1:10" ht="25.5" x14ac:dyDescent="0.2">
      <c r="A253" s="120" t="s">
        <v>297</v>
      </c>
      <c r="B253" s="159" t="s">
        <v>19</v>
      </c>
      <c r="C253" s="159" t="s">
        <v>1796</v>
      </c>
      <c r="D253" s="159" t="s">
        <v>39</v>
      </c>
      <c r="E253" s="121" t="s">
        <v>137</v>
      </c>
      <c r="F253" s="120" t="s">
        <v>324</v>
      </c>
      <c r="G253" s="120" t="s">
        <v>2655</v>
      </c>
      <c r="H253" s="120" t="s">
        <v>2656</v>
      </c>
      <c r="I253" s="120" t="s">
        <v>183</v>
      </c>
      <c r="J253" s="120" t="s">
        <v>4026</v>
      </c>
    </row>
    <row r="254" spans="1:10" ht="25.5" x14ac:dyDescent="0.2">
      <c r="A254" s="120" t="s">
        <v>908</v>
      </c>
      <c r="B254" s="159" t="s">
        <v>16</v>
      </c>
      <c r="C254" s="159" t="s">
        <v>909</v>
      </c>
      <c r="D254" s="159" t="s">
        <v>244</v>
      </c>
      <c r="E254" s="121" t="s">
        <v>136</v>
      </c>
      <c r="F254" s="120" t="s">
        <v>2310</v>
      </c>
      <c r="G254" s="120" t="s">
        <v>2657</v>
      </c>
      <c r="H254" s="120" t="s">
        <v>2658</v>
      </c>
      <c r="I254" s="120" t="s">
        <v>183</v>
      </c>
      <c r="J254" s="120" t="s">
        <v>4027</v>
      </c>
    </row>
    <row r="255" spans="1:10" ht="25.5" x14ac:dyDescent="0.2">
      <c r="A255" s="120" t="s">
        <v>1802</v>
      </c>
      <c r="B255" s="159" t="s">
        <v>19</v>
      </c>
      <c r="C255" s="159" t="s">
        <v>1837</v>
      </c>
      <c r="D255" s="159" t="s">
        <v>173</v>
      </c>
      <c r="E255" s="121" t="s">
        <v>20</v>
      </c>
      <c r="F255" s="120" t="s">
        <v>2372</v>
      </c>
      <c r="G255" s="120" t="s">
        <v>2404</v>
      </c>
      <c r="H255" s="120" t="s">
        <v>2659</v>
      </c>
      <c r="I255" s="120" t="s">
        <v>183</v>
      </c>
      <c r="J255" s="120" t="s">
        <v>4028</v>
      </c>
    </row>
    <row r="256" spans="1:10" ht="38.25" x14ac:dyDescent="0.2">
      <c r="A256" s="120" t="s">
        <v>1065</v>
      </c>
      <c r="B256" s="159" t="s">
        <v>19</v>
      </c>
      <c r="C256" s="159" t="s">
        <v>1066</v>
      </c>
      <c r="D256" s="159" t="s">
        <v>246</v>
      </c>
      <c r="E256" s="121" t="s">
        <v>136</v>
      </c>
      <c r="F256" s="120" t="s">
        <v>245</v>
      </c>
      <c r="G256" s="120" t="s">
        <v>2660</v>
      </c>
      <c r="H256" s="120" t="s">
        <v>2661</v>
      </c>
      <c r="I256" s="120" t="s">
        <v>183</v>
      </c>
      <c r="J256" s="120" t="s">
        <v>3721</v>
      </c>
    </row>
    <row r="257" spans="1:10" ht="38.25" x14ac:dyDescent="0.2">
      <c r="A257" s="120" t="s">
        <v>753</v>
      </c>
      <c r="B257" s="159" t="s">
        <v>16</v>
      </c>
      <c r="C257" s="159" t="s">
        <v>754</v>
      </c>
      <c r="D257" s="159" t="s">
        <v>171</v>
      </c>
      <c r="E257" s="121" t="s">
        <v>23</v>
      </c>
      <c r="F257" s="120" t="s">
        <v>2662</v>
      </c>
      <c r="G257" s="120" t="s">
        <v>2663</v>
      </c>
      <c r="H257" s="120" t="s">
        <v>2664</v>
      </c>
      <c r="I257" s="120" t="s">
        <v>183</v>
      </c>
      <c r="J257" s="120" t="s">
        <v>3722</v>
      </c>
    </row>
    <row r="258" spans="1:10" ht="25.5" x14ac:dyDescent="0.2">
      <c r="A258" s="120" t="s">
        <v>241</v>
      </c>
      <c r="B258" s="159" t="s">
        <v>19</v>
      </c>
      <c r="C258" s="159" t="s">
        <v>242</v>
      </c>
      <c r="D258" s="159" t="s">
        <v>246</v>
      </c>
      <c r="E258" s="121" t="s">
        <v>136</v>
      </c>
      <c r="F258" s="120" t="s">
        <v>176</v>
      </c>
      <c r="G258" s="120" t="s">
        <v>2665</v>
      </c>
      <c r="H258" s="120" t="s">
        <v>2666</v>
      </c>
      <c r="I258" s="120" t="s">
        <v>183</v>
      </c>
      <c r="J258" s="120" t="s">
        <v>3723</v>
      </c>
    </row>
    <row r="259" spans="1:10" x14ac:dyDescent="0.2">
      <c r="A259" s="120" t="s">
        <v>1977</v>
      </c>
      <c r="B259" s="159" t="s">
        <v>16</v>
      </c>
      <c r="C259" s="159" t="s">
        <v>1978</v>
      </c>
      <c r="D259" s="159" t="s">
        <v>27</v>
      </c>
      <c r="E259" s="121" t="s">
        <v>1954</v>
      </c>
      <c r="F259" s="120" t="s">
        <v>199</v>
      </c>
      <c r="G259" s="120" t="s">
        <v>2667</v>
      </c>
      <c r="H259" s="120" t="s">
        <v>2668</v>
      </c>
      <c r="I259" s="120" t="s">
        <v>183</v>
      </c>
      <c r="J259" s="120" t="s">
        <v>3724</v>
      </c>
    </row>
    <row r="260" spans="1:10" x14ac:dyDescent="0.2">
      <c r="A260" s="120" t="s">
        <v>1290</v>
      </c>
      <c r="B260" s="159" t="s">
        <v>19</v>
      </c>
      <c r="C260" s="159" t="s">
        <v>1291</v>
      </c>
      <c r="D260" s="159" t="s">
        <v>27</v>
      </c>
      <c r="E260" s="121" t="s">
        <v>136</v>
      </c>
      <c r="F260" s="120" t="s">
        <v>2669</v>
      </c>
      <c r="G260" s="120" t="s">
        <v>2670</v>
      </c>
      <c r="H260" s="120" t="s">
        <v>2671</v>
      </c>
      <c r="I260" s="120" t="s">
        <v>183</v>
      </c>
      <c r="J260" s="120" t="s">
        <v>3725</v>
      </c>
    </row>
    <row r="261" spans="1:10" ht="25.5" x14ac:dyDescent="0.2">
      <c r="A261" s="120" t="s">
        <v>1352</v>
      </c>
      <c r="B261" s="159" t="s">
        <v>16</v>
      </c>
      <c r="C261" s="159" t="s">
        <v>1353</v>
      </c>
      <c r="D261" s="159" t="s">
        <v>2063</v>
      </c>
      <c r="E261" s="121" t="s">
        <v>136</v>
      </c>
      <c r="F261" s="120" t="s">
        <v>141</v>
      </c>
      <c r="G261" s="120" t="s">
        <v>2672</v>
      </c>
      <c r="H261" s="120" t="s">
        <v>2672</v>
      </c>
      <c r="I261" s="120" t="s">
        <v>183</v>
      </c>
      <c r="J261" s="120" t="s">
        <v>3726</v>
      </c>
    </row>
    <row r="262" spans="1:10" ht="38.25" x14ac:dyDescent="0.2">
      <c r="A262" s="120" t="s">
        <v>1491</v>
      </c>
      <c r="B262" s="159" t="s">
        <v>16</v>
      </c>
      <c r="C262" s="159" t="s">
        <v>1492</v>
      </c>
      <c r="D262" s="159" t="s">
        <v>175</v>
      </c>
      <c r="E262" s="121" t="s">
        <v>136</v>
      </c>
      <c r="F262" s="120" t="s">
        <v>176</v>
      </c>
      <c r="G262" s="120" t="s">
        <v>2673</v>
      </c>
      <c r="H262" s="120" t="s">
        <v>2674</v>
      </c>
      <c r="I262" s="120" t="s">
        <v>183</v>
      </c>
      <c r="J262" s="120" t="s">
        <v>4029</v>
      </c>
    </row>
    <row r="263" spans="1:10" ht="38.25" x14ac:dyDescent="0.2">
      <c r="A263" s="120" t="s">
        <v>1452</v>
      </c>
      <c r="B263" s="159" t="s">
        <v>19</v>
      </c>
      <c r="C263" s="159" t="s">
        <v>1455</v>
      </c>
      <c r="D263" s="159" t="s">
        <v>175</v>
      </c>
      <c r="E263" s="121" t="s">
        <v>23</v>
      </c>
      <c r="F263" s="120" t="s">
        <v>2675</v>
      </c>
      <c r="G263" s="120" t="s">
        <v>2623</v>
      </c>
      <c r="H263" s="120" t="s">
        <v>2676</v>
      </c>
      <c r="I263" s="120" t="s">
        <v>183</v>
      </c>
      <c r="J263" s="120" t="s">
        <v>3727</v>
      </c>
    </row>
    <row r="264" spans="1:10" ht="38.25" x14ac:dyDescent="0.2">
      <c r="A264" s="120" t="s">
        <v>1324</v>
      </c>
      <c r="B264" s="159" t="s">
        <v>16</v>
      </c>
      <c r="C264" s="159" t="s">
        <v>1325</v>
      </c>
      <c r="D264" s="159" t="s">
        <v>175</v>
      </c>
      <c r="E264" s="121" t="s">
        <v>136</v>
      </c>
      <c r="F264" s="120" t="s">
        <v>2352</v>
      </c>
      <c r="G264" s="120" t="s">
        <v>2620</v>
      </c>
      <c r="H264" s="120" t="s">
        <v>2677</v>
      </c>
      <c r="I264" s="120" t="s">
        <v>183</v>
      </c>
      <c r="J264" s="120" t="s">
        <v>3728</v>
      </c>
    </row>
    <row r="265" spans="1:10" ht="38.25" x14ac:dyDescent="0.2">
      <c r="A265" s="120" t="s">
        <v>1169</v>
      </c>
      <c r="B265" s="159" t="s">
        <v>19</v>
      </c>
      <c r="C265" s="159" t="s">
        <v>1170</v>
      </c>
      <c r="D265" s="159" t="s">
        <v>246</v>
      </c>
      <c r="E265" s="121" t="s">
        <v>136</v>
      </c>
      <c r="F265" s="120" t="s">
        <v>2372</v>
      </c>
      <c r="G265" s="120" t="s">
        <v>2678</v>
      </c>
      <c r="H265" s="120" t="s">
        <v>2679</v>
      </c>
      <c r="I265" s="120" t="s">
        <v>183</v>
      </c>
      <c r="J265" s="120" t="s">
        <v>4030</v>
      </c>
    </row>
    <row r="266" spans="1:10" ht="38.25" x14ac:dyDescent="0.2">
      <c r="A266" s="120" t="s">
        <v>1033</v>
      </c>
      <c r="B266" s="159" t="s">
        <v>19</v>
      </c>
      <c r="C266" s="159" t="s">
        <v>1034</v>
      </c>
      <c r="D266" s="159" t="s">
        <v>246</v>
      </c>
      <c r="E266" s="121" t="s">
        <v>23</v>
      </c>
      <c r="F266" s="120" t="s">
        <v>2680</v>
      </c>
      <c r="G266" s="120" t="s">
        <v>2681</v>
      </c>
      <c r="H266" s="120" t="s">
        <v>2682</v>
      </c>
      <c r="I266" s="120" t="s">
        <v>183</v>
      </c>
      <c r="J266" s="120" t="s">
        <v>3729</v>
      </c>
    </row>
    <row r="267" spans="1:10" ht="38.25" x14ac:dyDescent="0.2">
      <c r="A267" s="120" t="s">
        <v>777</v>
      </c>
      <c r="B267" s="159" t="s">
        <v>19</v>
      </c>
      <c r="C267" s="159" t="s">
        <v>778</v>
      </c>
      <c r="D267" s="159" t="s">
        <v>2077</v>
      </c>
      <c r="E267" s="121" t="s">
        <v>20</v>
      </c>
      <c r="F267" s="120" t="s">
        <v>2683</v>
      </c>
      <c r="G267" s="120" t="s">
        <v>2684</v>
      </c>
      <c r="H267" s="120" t="s">
        <v>2685</v>
      </c>
      <c r="I267" s="120" t="s">
        <v>183</v>
      </c>
      <c r="J267" s="120" t="s">
        <v>4031</v>
      </c>
    </row>
    <row r="268" spans="1:10" ht="25.5" x14ac:dyDescent="0.2">
      <c r="A268" s="120" t="s">
        <v>1680</v>
      </c>
      <c r="B268" s="159" t="s">
        <v>16</v>
      </c>
      <c r="C268" s="159" t="s">
        <v>1681</v>
      </c>
      <c r="D268" s="159">
        <v>55</v>
      </c>
      <c r="E268" s="121" t="s">
        <v>136</v>
      </c>
      <c r="F268" s="120" t="s">
        <v>2686</v>
      </c>
      <c r="G268" s="120" t="s">
        <v>2687</v>
      </c>
      <c r="H268" s="120" t="s">
        <v>2688</v>
      </c>
      <c r="I268" s="120" t="s">
        <v>183</v>
      </c>
      <c r="J268" s="120" t="s">
        <v>3730</v>
      </c>
    </row>
    <row r="269" spans="1:10" ht="25.5" x14ac:dyDescent="0.2">
      <c r="A269" s="120" t="s">
        <v>461</v>
      </c>
      <c r="B269" s="159" t="s">
        <v>455</v>
      </c>
      <c r="C269" s="159" t="s">
        <v>1967</v>
      </c>
      <c r="D269" s="159" t="s">
        <v>28</v>
      </c>
      <c r="E269" s="121" t="s">
        <v>463</v>
      </c>
      <c r="F269" s="120" t="s">
        <v>2689</v>
      </c>
      <c r="G269" s="120" t="s">
        <v>335</v>
      </c>
      <c r="H269" s="120" t="s">
        <v>2690</v>
      </c>
      <c r="I269" s="120" t="s">
        <v>183</v>
      </c>
      <c r="J269" s="120" t="s">
        <v>3731</v>
      </c>
    </row>
    <row r="270" spans="1:10" ht="25.5" x14ac:dyDescent="0.2">
      <c r="A270" s="120" t="s">
        <v>956</v>
      </c>
      <c r="B270" s="159" t="s">
        <v>19</v>
      </c>
      <c r="C270" s="159" t="s">
        <v>957</v>
      </c>
      <c r="D270" s="159" t="s">
        <v>246</v>
      </c>
      <c r="E270" s="121" t="s">
        <v>136</v>
      </c>
      <c r="F270" s="120" t="s">
        <v>2562</v>
      </c>
      <c r="G270" s="120" t="s">
        <v>2691</v>
      </c>
      <c r="H270" s="120" t="s">
        <v>2692</v>
      </c>
      <c r="I270" s="120" t="s">
        <v>2693</v>
      </c>
      <c r="J270" s="120" t="s">
        <v>3732</v>
      </c>
    </row>
    <row r="271" spans="1:10" ht="38.25" x14ac:dyDescent="0.2">
      <c r="A271" s="120" t="s">
        <v>777</v>
      </c>
      <c r="B271" s="159" t="s">
        <v>19</v>
      </c>
      <c r="C271" s="159" t="s">
        <v>780</v>
      </c>
      <c r="D271" s="159" t="s">
        <v>2077</v>
      </c>
      <c r="E271" s="121" t="s">
        <v>20</v>
      </c>
      <c r="F271" s="120" t="s">
        <v>2694</v>
      </c>
      <c r="G271" s="120" t="s">
        <v>2684</v>
      </c>
      <c r="H271" s="120" t="s">
        <v>2695</v>
      </c>
      <c r="I271" s="120" t="s">
        <v>2693</v>
      </c>
      <c r="J271" s="120" t="s">
        <v>4032</v>
      </c>
    </row>
    <row r="272" spans="1:10" ht="38.25" x14ac:dyDescent="0.2">
      <c r="A272" s="120" t="s">
        <v>1692</v>
      </c>
      <c r="B272" s="159" t="s">
        <v>19</v>
      </c>
      <c r="C272" s="159" t="s">
        <v>1693</v>
      </c>
      <c r="D272" s="159" t="s">
        <v>175</v>
      </c>
      <c r="E272" s="121" t="s">
        <v>136</v>
      </c>
      <c r="F272" s="120" t="s">
        <v>2559</v>
      </c>
      <c r="G272" s="120" t="s">
        <v>2696</v>
      </c>
      <c r="H272" s="120" t="s">
        <v>2697</v>
      </c>
      <c r="I272" s="120" t="s">
        <v>2693</v>
      </c>
      <c r="J272" s="120" t="s">
        <v>3733</v>
      </c>
    </row>
    <row r="273" spans="1:10" ht="25.5" x14ac:dyDescent="0.2">
      <c r="A273" s="120" t="s">
        <v>1969</v>
      </c>
      <c r="B273" s="159" t="s">
        <v>455</v>
      </c>
      <c r="C273" s="159" t="s">
        <v>1970</v>
      </c>
      <c r="D273" s="159" t="s">
        <v>28</v>
      </c>
      <c r="E273" s="121" t="s">
        <v>463</v>
      </c>
      <c r="F273" s="120" t="s">
        <v>2698</v>
      </c>
      <c r="G273" s="120" t="s">
        <v>2090</v>
      </c>
      <c r="H273" s="120" t="s">
        <v>2699</v>
      </c>
      <c r="I273" s="120" t="s">
        <v>2693</v>
      </c>
      <c r="J273" s="120" t="s">
        <v>3734</v>
      </c>
    </row>
    <row r="274" spans="1:10" ht="38.25" x14ac:dyDescent="0.2">
      <c r="A274" s="120" t="s">
        <v>1261</v>
      </c>
      <c r="B274" s="159" t="s">
        <v>19</v>
      </c>
      <c r="C274" s="159" t="s">
        <v>1262</v>
      </c>
      <c r="D274" s="159" t="s">
        <v>246</v>
      </c>
      <c r="E274" s="121" t="s">
        <v>136</v>
      </c>
      <c r="F274" s="120" t="s">
        <v>2474</v>
      </c>
      <c r="G274" s="120" t="s">
        <v>2700</v>
      </c>
      <c r="H274" s="120" t="s">
        <v>2701</v>
      </c>
      <c r="I274" s="120" t="s">
        <v>2693</v>
      </c>
      <c r="J274" s="120" t="s">
        <v>3735</v>
      </c>
    </row>
    <row r="275" spans="1:10" ht="38.25" x14ac:dyDescent="0.2">
      <c r="A275" s="120" t="s">
        <v>1671</v>
      </c>
      <c r="B275" s="159" t="s">
        <v>16</v>
      </c>
      <c r="C275" s="159" t="s">
        <v>1672</v>
      </c>
      <c r="D275" s="159" t="s">
        <v>175</v>
      </c>
      <c r="E275" s="121" t="s">
        <v>136</v>
      </c>
      <c r="F275" s="120" t="s">
        <v>245</v>
      </c>
      <c r="G275" s="120" t="s">
        <v>2702</v>
      </c>
      <c r="H275" s="120" t="s">
        <v>2703</v>
      </c>
      <c r="I275" s="120" t="s">
        <v>2693</v>
      </c>
      <c r="J275" s="120" t="s">
        <v>3736</v>
      </c>
    </row>
    <row r="276" spans="1:10" ht="38.25" x14ac:dyDescent="0.2">
      <c r="A276" s="120" t="s">
        <v>1339</v>
      </c>
      <c r="B276" s="159" t="s">
        <v>16</v>
      </c>
      <c r="C276" s="159" t="s">
        <v>1340</v>
      </c>
      <c r="D276" s="159" t="s">
        <v>175</v>
      </c>
      <c r="E276" s="121" t="s">
        <v>136</v>
      </c>
      <c r="F276" s="120" t="s">
        <v>2704</v>
      </c>
      <c r="G276" s="120" t="s">
        <v>2705</v>
      </c>
      <c r="H276" s="120" t="s">
        <v>2706</v>
      </c>
      <c r="I276" s="120" t="s">
        <v>2693</v>
      </c>
      <c r="J276" s="120" t="s">
        <v>3737</v>
      </c>
    </row>
    <row r="277" spans="1:10" ht="25.5" x14ac:dyDescent="0.2">
      <c r="A277" s="120" t="s">
        <v>1627</v>
      </c>
      <c r="B277" s="159" t="s">
        <v>19</v>
      </c>
      <c r="C277" s="159" t="s">
        <v>1628</v>
      </c>
      <c r="D277" s="159" t="s">
        <v>27</v>
      </c>
      <c r="E277" s="121" t="s">
        <v>136</v>
      </c>
      <c r="F277" s="120" t="s">
        <v>2064</v>
      </c>
      <c r="G277" s="120" t="s">
        <v>2707</v>
      </c>
      <c r="H277" s="120" t="s">
        <v>2708</v>
      </c>
      <c r="I277" s="120" t="s">
        <v>2693</v>
      </c>
      <c r="J277" s="120" t="s">
        <v>3738</v>
      </c>
    </row>
    <row r="278" spans="1:10" ht="38.25" x14ac:dyDescent="0.2">
      <c r="A278" s="120" t="s">
        <v>1425</v>
      </c>
      <c r="B278" s="159" t="s">
        <v>19</v>
      </c>
      <c r="C278" s="159" t="s">
        <v>1426</v>
      </c>
      <c r="D278" s="159" t="s">
        <v>175</v>
      </c>
      <c r="E278" s="121" t="s">
        <v>23</v>
      </c>
      <c r="F278" s="120" t="s">
        <v>2709</v>
      </c>
      <c r="G278" s="120" t="s">
        <v>2710</v>
      </c>
      <c r="H278" s="120" t="s">
        <v>2711</v>
      </c>
      <c r="I278" s="120" t="s">
        <v>2693</v>
      </c>
      <c r="J278" s="120" t="s">
        <v>3739</v>
      </c>
    </row>
    <row r="279" spans="1:10" ht="38.25" x14ac:dyDescent="0.2">
      <c r="A279" s="120" t="s">
        <v>1425</v>
      </c>
      <c r="B279" s="159" t="s">
        <v>19</v>
      </c>
      <c r="C279" s="159" t="s">
        <v>1428</v>
      </c>
      <c r="D279" s="159" t="s">
        <v>175</v>
      </c>
      <c r="E279" s="121" t="s">
        <v>23</v>
      </c>
      <c r="F279" s="120" t="s">
        <v>2709</v>
      </c>
      <c r="G279" s="120" t="s">
        <v>2710</v>
      </c>
      <c r="H279" s="120" t="s">
        <v>2711</v>
      </c>
      <c r="I279" s="120" t="s">
        <v>2693</v>
      </c>
      <c r="J279" s="120" t="s">
        <v>4033</v>
      </c>
    </row>
    <row r="280" spans="1:10" ht="38.25" x14ac:dyDescent="0.2">
      <c r="A280" s="120" t="s">
        <v>1425</v>
      </c>
      <c r="B280" s="159" t="s">
        <v>19</v>
      </c>
      <c r="C280" s="159" t="s">
        <v>1430</v>
      </c>
      <c r="D280" s="159" t="s">
        <v>175</v>
      </c>
      <c r="E280" s="121" t="s">
        <v>23</v>
      </c>
      <c r="F280" s="120" t="s">
        <v>2709</v>
      </c>
      <c r="G280" s="120" t="s">
        <v>2710</v>
      </c>
      <c r="H280" s="120" t="s">
        <v>2711</v>
      </c>
      <c r="I280" s="120" t="s">
        <v>2693</v>
      </c>
      <c r="J280" s="120" t="s">
        <v>3740</v>
      </c>
    </row>
    <row r="281" spans="1:10" ht="25.5" x14ac:dyDescent="0.2">
      <c r="A281" s="120" t="s">
        <v>891</v>
      </c>
      <c r="B281" s="159" t="s">
        <v>19</v>
      </c>
      <c r="C281" s="159" t="s">
        <v>892</v>
      </c>
      <c r="D281" s="159" t="s">
        <v>246</v>
      </c>
      <c r="E281" s="121" t="s">
        <v>136</v>
      </c>
      <c r="F281" s="120" t="s">
        <v>2154</v>
      </c>
      <c r="G281" s="120" t="s">
        <v>2712</v>
      </c>
      <c r="H281" s="120" t="s">
        <v>2713</v>
      </c>
      <c r="I281" s="120" t="s">
        <v>2693</v>
      </c>
      <c r="J281" s="120" t="s">
        <v>3741</v>
      </c>
    </row>
    <row r="282" spans="1:10" ht="25.5" x14ac:dyDescent="0.2">
      <c r="A282" s="120" t="s">
        <v>938</v>
      </c>
      <c r="B282" s="159" t="s">
        <v>19</v>
      </c>
      <c r="C282" s="159" t="s">
        <v>939</v>
      </c>
      <c r="D282" s="159" t="s">
        <v>246</v>
      </c>
      <c r="E282" s="121" t="s">
        <v>136</v>
      </c>
      <c r="F282" s="120" t="s">
        <v>2559</v>
      </c>
      <c r="G282" s="120" t="s">
        <v>2714</v>
      </c>
      <c r="H282" s="120" t="s">
        <v>2715</v>
      </c>
      <c r="I282" s="120" t="s">
        <v>2693</v>
      </c>
      <c r="J282" s="120" t="s">
        <v>3742</v>
      </c>
    </row>
    <row r="283" spans="1:10" ht="25.5" x14ac:dyDescent="0.2">
      <c r="A283" s="120" t="s">
        <v>459</v>
      </c>
      <c r="B283" s="159" t="s">
        <v>16</v>
      </c>
      <c r="C283" s="159" t="s">
        <v>460</v>
      </c>
      <c r="D283" s="159" t="s">
        <v>209</v>
      </c>
      <c r="E283" s="121" t="s">
        <v>137</v>
      </c>
      <c r="F283" s="120" t="s">
        <v>2716</v>
      </c>
      <c r="G283" s="120" t="s">
        <v>333</v>
      </c>
      <c r="H283" s="120" t="s">
        <v>2717</v>
      </c>
      <c r="I283" s="120" t="s">
        <v>2693</v>
      </c>
      <c r="J283" s="120" t="s">
        <v>3743</v>
      </c>
    </row>
    <row r="284" spans="1:10" ht="25.5" x14ac:dyDescent="0.2">
      <c r="A284" s="120" t="s">
        <v>226</v>
      </c>
      <c r="B284" s="159" t="s">
        <v>19</v>
      </c>
      <c r="C284" s="159" t="s">
        <v>227</v>
      </c>
      <c r="D284" s="159" t="s">
        <v>246</v>
      </c>
      <c r="E284" s="121" t="s">
        <v>23</v>
      </c>
      <c r="F284" s="120" t="s">
        <v>2718</v>
      </c>
      <c r="G284" s="120" t="s">
        <v>2719</v>
      </c>
      <c r="H284" s="120" t="s">
        <v>2720</v>
      </c>
      <c r="I284" s="120" t="s">
        <v>2693</v>
      </c>
      <c r="J284" s="120" t="s">
        <v>3744</v>
      </c>
    </row>
    <row r="285" spans="1:10" ht="38.25" x14ac:dyDescent="0.2">
      <c r="A285" s="120" t="s">
        <v>1126</v>
      </c>
      <c r="B285" s="159" t="s">
        <v>19</v>
      </c>
      <c r="C285" s="159" t="s">
        <v>1127</v>
      </c>
      <c r="D285" s="159" t="s">
        <v>246</v>
      </c>
      <c r="E285" s="121" t="s">
        <v>136</v>
      </c>
      <c r="F285" s="120" t="s">
        <v>2721</v>
      </c>
      <c r="G285" s="120" t="s">
        <v>2722</v>
      </c>
      <c r="H285" s="120" t="s">
        <v>2723</v>
      </c>
      <c r="I285" s="120" t="s">
        <v>2693</v>
      </c>
      <c r="J285" s="120" t="s">
        <v>3745</v>
      </c>
    </row>
    <row r="286" spans="1:10" ht="38.25" x14ac:dyDescent="0.2">
      <c r="A286" s="120" t="s">
        <v>914</v>
      </c>
      <c r="B286" s="159" t="s">
        <v>19</v>
      </c>
      <c r="C286" s="159" t="s">
        <v>915</v>
      </c>
      <c r="D286" s="159" t="s">
        <v>246</v>
      </c>
      <c r="E286" s="121" t="s">
        <v>136</v>
      </c>
      <c r="F286" s="120" t="s">
        <v>2724</v>
      </c>
      <c r="G286" s="120" t="s">
        <v>2725</v>
      </c>
      <c r="H286" s="120" t="s">
        <v>2726</v>
      </c>
      <c r="I286" s="120" t="s">
        <v>2693</v>
      </c>
      <c r="J286" s="120" t="s">
        <v>3746</v>
      </c>
    </row>
    <row r="287" spans="1:10" ht="38.25" x14ac:dyDescent="0.2">
      <c r="A287" s="120" t="s">
        <v>1264</v>
      </c>
      <c r="B287" s="159" t="s">
        <v>19</v>
      </c>
      <c r="C287" s="159" t="s">
        <v>1265</v>
      </c>
      <c r="D287" s="159" t="s">
        <v>246</v>
      </c>
      <c r="E287" s="121" t="s">
        <v>136</v>
      </c>
      <c r="F287" s="120" t="s">
        <v>2727</v>
      </c>
      <c r="G287" s="120" t="s">
        <v>2728</v>
      </c>
      <c r="H287" s="120" t="s">
        <v>2729</v>
      </c>
      <c r="I287" s="120" t="s">
        <v>2693</v>
      </c>
      <c r="J287" s="120" t="s">
        <v>3747</v>
      </c>
    </row>
    <row r="288" spans="1:10" ht="38.25" x14ac:dyDescent="0.2">
      <c r="A288" s="120" t="s">
        <v>1432</v>
      </c>
      <c r="B288" s="159" t="s">
        <v>19</v>
      </c>
      <c r="C288" s="159" t="s">
        <v>1614</v>
      </c>
      <c r="D288" s="159" t="s">
        <v>175</v>
      </c>
      <c r="E288" s="121" t="s">
        <v>23</v>
      </c>
      <c r="F288" s="120" t="s">
        <v>302</v>
      </c>
      <c r="G288" s="120" t="s">
        <v>2401</v>
      </c>
      <c r="H288" s="120" t="s">
        <v>2730</v>
      </c>
      <c r="I288" s="120" t="s">
        <v>2693</v>
      </c>
      <c r="J288" s="120" t="s">
        <v>3748</v>
      </c>
    </row>
    <row r="289" spans="1:10" ht="25.5" x14ac:dyDescent="0.2">
      <c r="A289" s="120" t="s">
        <v>1211</v>
      </c>
      <c r="B289" s="159" t="s">
        <v>19</v>
      </c>
      <c r="C289" s="159" t="s">
        <v>1212</v>
      </c>
      <c r="D289" s="159" t="s">
        <v>246</v>
      </c>
      <c r="E289" s="121" t="s">
        <v>23</v>
      </c>
      <c r="F289" s="120" t="s">
        <v>2731</v>
      </c>
      <c r="G289" s="120" t="s">
        <v>2732</v>
      </c>
      <c r="H289" s="120" t="s">
        <v>2733</v>
      </c>
      <c r="I289" s="120" t="s">
        <v>2693</v>
      </c>
      <c r="J289" s="120" t="s">
        <v>3749</v>
      </c>
    </row>
    <row r="290" spans="1:10" ht="25.5" x14ac:dyDescent="0.2">
      <c r="A290" s="120" t="s">
        <v>714</v>
      </c>
      <c r="B290" s="159" t="s">
        <v>16</v>
      </c>
      <c r="C290" s="159" t="s">
        <v>715</v>
      </c>
      <c r="D290" s="159" t="s">
        <v>2063</v>
      </c>
      <c r="E290" s="121" t="s">
        <v>716</v>
      </c>
      <c r="F290" s="120" t="s">
        <v>2064</v>
      </c>
      <c r="G290" s="120" t="s">
        <v>2734</v>
      </c>
      <c r="H290" s="120" t="s">
        <v>2735</v>
      </c>
      <c r="I290" s="120" t="s">
        <v>2693</v>
      </c>
      <c r="J290" s="120" t="s">
        <v>3750</v>
      </c>
    </row>
    <row r="291" spans="1:10" ht="38.25" x14ac:dyDescent="0.2">
      <c r="A291" s="120" t="s">
        <v>1416</v>
      </c>
      <c r="B291" s="159" t="s">
        <v>19</v>
      </c>
      <c r="C291" s="159" t="s">
        <v>1417</v>
      </c>
      <c r="D291" s="159" t="s">
        <v>175</v>
      </c>
      <c r="E291" s="121" t="s">
        <v>136</v>
      </c>
      <c r="F291" s="120" t="s">
        <v>153</v>
      </c>
      <c r="G291" s="120" t="s">
        <v>2736</v>
      </c>
      <c r="H291" s="120" t="s">
        <v>2737</v>
      </c>
      <c r="I291" s="120" t="s">
        <v>2693</v>
      </c>
      <c r="J291" s="120" t="s">
        <v>3751</v>
      </c>
    </row>
    <row r="292" spans="1:10" ht="25.5" x14ac:dyDescent="0.2">
      <c r="A292" s="120" t="s">
        <v>677</v>
      </c>
      <c r="B292" s="159" t="s">
        <v>19</v>
      </c>
      <c r="C292" s="159" t="s">
        <v>678</v>
      </c>
      <c r="D292" s="159" t="s">
        <v>142</v>
      </c>
      <c r="E292" s="121" t="s">
        <v>20</v>
      </c>
      <c r="F292" s="120" t="s">
        <v>2738</v>
      </c>
      <c r="G292" s="120" t="s">
        <v>2739</v>
      </c>
      <c r="H292" s="120" t="s">
        <v>2740</v>
      </c>
      <c r="I292" s="120" t="s">
        <v>2693</v>
      </c>
      <c r="J292" s="120" t="s">
        <v>4034</v>
      </c>
    </row>
    <row r="293" spans="1:10" ht="25.5" x14ac:dyDescent="0.2">
      <c r="A293" s="120" t="s">
        <v>1566</v>
      </c>
      <c r="B293" s="159" t="s">
        <v>16</v>
      </c>
      <c r="C293" s="159" t="s">
        <v>1567</v>
      </c>
      <c r="D293" s="159">
        <v>7</v>
      </c>
      <c r="E293" s="121" t="s">
        <v>1561</v>
      </c>
      <c r="F293" s="120" t="s">
        <v>245</v>
      </c>
      <c r="G293" s="120" t="s">
        <v>2741</v>
      </c>
      <c r="H293" s="120" t="s">
        <v>2742</v>
      </c>
      <c r="I293" s="120" t="s">
        <v>2693</v>
      </c>
      <c r="J293" s="120" t="s">
        <v>2744</v>
      </c>
    </row>
    <row r="294" spans="1:10" ht="25.5" x14ac:dyDescent="0.2">
      <c r="A294" s="120" t="s">
        <v>270</v>
      </c>
      <c r="B294" s="159" t="s">
        <v>16</v>
      </c>
      <c r="C294" s="159" t="s">
        <v>271</v>
      </c>
      <c r="D294" s="159" t="s">
        <v>246</v>
      </c>
      <c r="E294" s="121" t="s">
        <v>136</v>
      </c>
      <c r="F294" s="120" t="s">
        <v>2310</v>
      </c>
      <c r="G294" s="120" t="s">
        <v>2539</v>
      </c>
      <c r="H294" s="120" t="s">
        <v>2743</v>
      </c>
      <c r="I294" s="120" t="s">
        <v>2693</v>
      </c>
      <c r="J294" s="120" t="s">
        <v>3752</v>
      </c>
    </row>
    <row r="295" spans="1:10" x14ac:dyDescent="0.2">
      <c r="A295" s="120" t="s">
        <v>1931</v>
      </c>
      <c r="B295" s="159" t="s">
        <v>455</v>
      </c>
      <c r="C295" s="159" t="s">
        <v>1932</v>
      </c>
      <c r="D295" s="159" t="s">
        <v>28</v>
      </c>
      <c r="E295" s="121" t="s">
        <v>20</v>
      </c>
      <c r="F295" s="120" t="s">
        <v>2745</v>
      </c>
      <c r="G295" s="120" t="s">
        <v>334</v>
      </c>
      <c r="H295" s="120" t="s">
        <v>2746</v>
      </c>
      <c r="I295" s="120" t="s">
        <v>2693</v>
      </c>
      <c r="J295" s="120" t="s">
        <v>3753</v>
      </c>
    </row>
    <row r="296" spans="1:10" x14ac:dyDescent="0.2">
      <c r="A296" s="120" t="s">
        <v>1677</v>
      </c>
      <c r="B296" s="159" t="s">
        <v>16</v>
      </c>
      <c r="C296" s="159" t="s">
        <v>1678</v>
      </c>
      <c r="D296" s="159">
        <v>65</v>
      </c>
      <c r="E296" s="121" t="s">
        <v>136</v>
      </c>
      <c r="F296" s="120" t="s">
        <v>141</v>
      </c>
      <c r="G296" s="120" t="s">
        <v>2747</v>
      </c>
      <c r="H296" s="120" t="s">
        <v>2747</v>
      </c>
      <c r="I296" s="120" t="s">
        <v>2693</v>
      </c>
      <c r="J296" s="120" t="s">
        <v>3754</v>
      </c>
    </row>
    <row r="297" spans="1:10" ht="38.25" x14ac:dyDescent="0.2">
      <c r="A297" s="120" t="s">
        <v>1327</v>
      </c>
      <c r="B297" s="159" t="s">
        <v>16</v>
      </c>
      <c r="C297" s="159" t="s">
        <v>1328</v>
      </c>
      <c r="D297" s="159" t="s">
        <v>175</v>
      </c>
      <c r="E297" s="121" t="s">
        <v>136</v>
      </c>
      <c r="F297" s="120" t="s">
        <v>302</v>
      </c>
      <c r="G297" s="120" t="s">
        <v>2748</v>
      </c>
      <c r="H297" s="120" t="s">
        <v>2749</v>
      </c>
      <c r="I297" s="120" t="s">
        <v>2693</v>
      </c>
      <c r="J297" s="120" t="s">
        <v>3755</v>
      </c>
    </row>
    <row r="298" spans="1:10" ht="38.25" x14ac:dyDescent="0.2">
      <c r="A298" s="120" t="s">
        <v>1004</v>
      </c>
      <c r="B298" s="159" t="s">
        <v>19</v>
      </c>
      <c r="C298" s="159" t="s">
        <v>1005</v>
      </c>
      <c r="D298" s="159" t="s">
        <v>246</v>
      </c>
      <c r="E298" s="121" t="s">
        <v>136</v>
      </c>
      <c r="F298" s="120" t="s">
        <v>2545</v>
      </c>
      <c r="G298" s="120" t="s">
        <v>2750</v>
      </c>
      <c r="H298" s="120" t="s">
        <v>2751</v>
      </c>
      <c r="I298" s="120" t="s">
        <v>2693</v>
      </c>
      <c r="J298" s="120" t="s">
        <v>4035</v>
      </c>
    </row>
    <row r="299" spans="1:10" ht="25.5" x14ac:dyDescent="0.2">
      <c r="A299" s="120" t="s">
        <v>992</v>
      </c>
      <c r="B299" s="159" t="s">
        <v>19</v>
      </c>
      <c r="C299" s="159" t="s">
        <v>993</v>
      </c>
      <c r="D299" s="159" t="s">
        <v>246</v>
      </c>
      <c r="E299" s="121" t="s">
        <v>136</v>
      </c>
      <c r="F299" s="120" t="s">
        <v>2752</v>
      </c>
      <c r="G299" s="120" t="s">
        <v>2753</v>
      </c>
      <c r="H299" s="120" t="s">
        <v>2754</v>
      </c>
      <c r="I299" s="120" t="s">
        <v>2693</v>
      </c>
      <c r="J299" s="120" t="s">
        <v>2757</v>
      </c>
    </row>
    <row r="300" spans="1:10" ht="38.25" x14ac:dyDescent="0.2">
      <c r="A300" s="120" t="s">
        <v>1153</v>
      </c>
      <c r="B300" s="159" t="s">
        <v>16</v>
      </c>
      <c r="C300" s="159" t="s">
        <v>1154</v>
      </c>
      <c r="D300" s="159" t="s">
        <v>246</v>
      </c>
      <c r="E300" s="121" t="s">
        <v>136</v>
      </c>
      <c r="F300" s="120" t="s">
        <v>2652</v>
      </c>
      <c r="G300" s="120" t="s">
        <v>2755</v>
      </c>
      <c r="H300" s="120" t="s">
        <v>2756</v>
      </c>
      <c r="I300" s="120" t="s">
        <v>2693</v>
      </c>
      <c r="J300" s="120" t="s">
        <v>2760</v>
      </c>
    </row>
    <row r="301" spans="1:10" ht="25.5" x14ac:dyDescent="0.2">
      <c r="A301" s="120" t="s">
        <v>1939</v>
      </c>
      <c r="B301" s="159" t="s">
        <v>16</v>
      </c>
      <c r="C301" s="159" t="s">
        <v>1959</v>
      </c>
      <c r="D301" s="159" t="s">
        <v>209</v>
      </c>
      <c r="E301" s="121" t="s">
        <v>137</v>
      </c>
      <c r="F301" s="120" t="s">
        <v>2758</v>
      </c>
      <c r="G301" s="120" t="s">
        <v>2318</v>
      </c>
      <c r="H301" s="120" t="s">
        <v>2759</v>
      </c>
      <c r="I301" s="120" t="s">
        <v>2693</v>
      </c>
      <c r="J301" s="120" t="s">
        <v>3756</v>
      </c>
    </row>
    <row r="302" spans="1:10" ht="25.5" x14ac:dyDescent="0.2">
      <c r="A302" s="120" t="s">
        <v>1267</v>
      </c>
      <c r="B302" s="159" t="s">
        <v>19</v>
      </c>
      <c r="C302" s="159" t="s">
        <v>1268</v>
      </c>
      <c r="D302" s="159" t="s">
        <v>246</v>
      </c>
      <c r="E302" s="121" t="s">
        <v>136</v>
      </c>
      <c r="F302" s="120" t="s">
        <v>2145</v>
      </c>
      <c r="G302" s="120" t="s">
        <v>2761</v>
      </c>
      <c r="H302" s="120" t="s">
        <v>2762</v>
      </c>
      <c r="I302" s="120" t="s">
        <v>2693</v>
      </c>
      <c r="J302" s="120" t="s">
        <v>3757</v>
      </c>
    </row>
    <row r="303" spans="1:10" ht="38.25" x14ac:dyDescent="0.2">
      <c r="A303" s="120" t="s">
        <v>1600</v>
      </c>
      <c r="B303" s="159" t="s">
        <v>16</v>
      </c>
      <c r="C303" s="159" t="s">
        <v>1601</v>
      </c>
      <c r="D303" s="159" t="s">
        <v>175</v>
      </c>
      <c r="E303" s="121" t="s">
        <v>136</v>
      </c>
      <c r="F303" s="120" t="s">
        <v>2154</v>
      </c>
      <c r="G303" s="120" t="s">
        <v>2763</v>
      </c>
      <c r="H303" s="120" t="s">
        <v>2764</v>
      </c>
      <c r="I303" s="120" t="s">
        <v>2693</v>
      </c>
      <c r="J303" s="120" t="s">
        <v>2768</v>
      </c>
    </row>
    <row r="304" spans="1:10" ht="25.5" x14ac:dyDescent="0.2">
      <c r="A304" s="120" t="s">
        <v>1860</v>
      </c>
      <c r="B304" s="159" t="s">
        <v>19</v>
      </c>
      <c r="C304" s="159" t="s">
        <v>1861</v>
      </c>
      <c r="D304" s="159" t="s">
        <v>179</v>
      </c>
      <c r="E304" s="121" t="s">
        <v>137</v>
      </c>
      <c r="F304" s="120" t="s">
        <v>2765</v>
      </c>
      <c r="G304" s="120" t="s">
        <v>2766</v>
      </c>
      <c r="H304" s="120" t="s">
        <v>2767</v>
      </c>
      <c r="I304" s="120" t="s">
        <v>2693</v>
      </c>
      <c r="J304" s="120" t="s">
        <v>3758</v>
      </c>
    </row>
    <row r="305" spans="1:10" ht="25.5" x14ac:dyDescent="0.2">
      <c r="A305" s="120" t="s">
        <v>1869</v>
      </c>
      <c r="B305" s="159" t="s">
        <v>19</v>
      </c>
      <c r="C305" s="159" t="s">
        <v>1870</v>
      </c>
      <c r="D305" s="159" t="s">
        <v>209</v>
      </c>
      <c r="E305" s="121" t="s">
        <v>136</v>
      </c>
      <c r="F305" s="120" t="s">
        <v>176</v>
      </c>
      <c r="G305" s="120" t="s">
        <v>2769</v>
      </c>
      <c r="H305" s="120" t="s">
        <v>2770</v>
      </c>
      <c r="I305" s="120" t="s">
        <v>2693</v>
      </c>
      <c r="J305" s="120" t="s">
        <v>3759</v>
      </c>
    </row>
    <row r="306" spans="1:10" ht="38.25" x14ac:dyDescent="0.2">
      <c r="A306" s="120" t="s">
        <v>313</v>
      </c>
      <c r="B306" s="159" t="s">
        <v>19</v>
      </c>
      <c r="C306" s="159" t="s">
        <v>314</v>
      </c>
      <c r="D306" s="159" t="s">
        <v>246</v>
      </c>
      <c r="E306" s="121" t="s">
        <v>136</v>
      </c>
      <c r="F306" s="120" t="s">
        <v>2392</v>
      </c>
      <c r="G306" s="120" t="s">
        <v>2771</v>
      </c>
      <c r="H306" s="120" t="s">
        <v>2772</v>
      </c>
      <c r="I306" s="120" t="s">
        <v>2693</v>
      </c>
      <c r="J306" s="120" t="s">
        <v>2776</v>
      </c>
    </row>
    <row r="307" spans="1:10" ht="38.25" x14ac:dyDescent="0.2">
      <c r="A307" s="120" t="s">
        <v>1482</v>
      </c>
      <c r="B307" s="159" t="s">
        <v>19</v>
      </c>
      <c r="C307" s="159" t="s">
        <v>1483</v>
      </c>
      <c r="D307" s="159" t="s">
        <v>175</v>
      </c>
      <c r="E307" s="121" t="s">
        <v>23</v>
      </c>
      <c r="F307" s="120" t="s">
        <v>2773</v>
      </c>
      <c r="G307" s="120" t="s">
        <v>2774</v>
      </c>
      <c r="H307" s="120" t="s">
        <v>2775</v>
      </c>
      <c r="I307" s="120" t="s">
        <v>156</v>
      </c>
      <c r="J307" s="120" t="s">
        <v>3760</v>
      </c>
    </row>
    <row r="308" spans="1:10" x14ac:dyDescent="0.2">
      <c r="A308" s="120" t="s">
        <v>1621</v>
      </c>
      <c r="B308" s="159" t="s">
        <v>19</v>
      </c>
      <c r="C308" s="159" t="s">
        <v>1622</v>
      </c>
      <c r="D308" s="159" t="s">
        <v>27</v>
      </c>
      <c r="E308" s="121" t="s">
        <v>136</v>
      </c>
      <c r="F308" s="120" t="s">
        <v>176</v>
      </c>
      <c r="G308" s="120" t="s">
        <v>2777</v>
      </c>
      <c r="H308" s="120" t="s">
        <v>2778</v>
      </c>
      <c r="I308" s="120" t="s">
        <v>156</v>
      </c>
      <c r="J308" s="120" t="s">
        <v>2782</v>
      </c>
    </row>
    <row r="309" spans="1:10" ht="25.5" x14ac:dyDescent="0.2">
      <c r="A309" s="120" t="s">
        <v>983</v>
      </c>
      <c r="B309" s="159" t="s">
        <v>19</v>
      </c>
      <c r="C309" s="159" t="s">
        <v>984</v>
      </c>
      <c r="D309" s="159" t="s">
        <v>246</v>
      </c>
      <c r="E309" s="121" t="s">
        <v>23</v>
      </c>
      <c r="F309" s="120" t="s">
        <v>2779</v>
      </c>
      <c r="G309" s="120" t="s">
        <v>2780</v>
      </c>
      <c r="H309" s="120" t="s">
        <v>2781</v>
      </c>
      <c r="I309" s="120" t="s">
        <v>156</v>
      </c>
      <c r="J309" s="120" t="s">
        <v>4036</v>
      </c>
    </row>
    <row r="310" spans="1:10" ht="25.5" x14ac:dyDescent="0.2">
      <c r="A310" s="120" t="s">
        <v>231</v>
      </c>
      <c r="B310" s="159" t="s">
        <v>19</v>
      </c>
      <c r="C310" s="159" t="s">
        <v>279</v>
      </c>
      <c r="D310" s="159" t="s">
        <v>246</v>
      </c>
      <c r="E310" s="121" t="s">
        <v>136</v>
      </c>
      <c r="F310" s="120" t="s">
        <v>2091</v>
      </c>
      <c r="G310" s="120" t="s">
        <v>2569</v>
      </c>
      <c r="H310" s="120" t="s">
        <v>2783</v>
      </c>
      <c r="I310" s="120" t="s">
        <v>156</v>
      </c>
      <c r="J310" s="120" t="s">
        <v>3761</v>
      </c>
    </row>
    <row r="311" spans="1:10" ht="25.5" x14ac:dyDescent="0.2">
      <c r="A311" s="120" t="s">
        <v>461</v>
      </c>
      <c r="B311" s="159" t="s">
        <v>455</v>
      </c>
      <c r="C311" s="159" t="s">
        <v>1963</v>
      </c>
      <c r="D311" s="159" t="s">
        <v>28</v>
      </c>
      <c r="E311" s="121" t="s">
        <v>463</v>
      </c>
      <c r="F311" s="120" t="s">
        <v>2784</v>
      </c>
      <c r="G311" s="120" t="s">
        <v>335</v>
      </c>
      <c r="H311" s="120" t="s">
        <v>2785</v>
      </c>
      <c r="I311" s="120" t="s">
        <v>156</v>
      </c>
      <c r="J311" s="120" t="s">
        <v>2788</v>
      </c>
    </row>
    <row r="312" spans="1:10" ht="25.5" x14ac:dyDescent="0.2">
      <c r="A312" s="120" t="s">
        <v>225</v>
      </c>
      <c r="B312" s="159" t="s">
        <v>19</v>
      </c>
      <c r="C312" s="159" t="s">
        <v>278</v>
      </c>
      <c r="D312" s="159" t="s">
        <v>246</v>
      </c>
      <c r="E312" s="121" t="s">
        <v>136</v>
      </c>
      <c r="F312" s="120" t="s">
        <v>2652</v>
      </c>
      <c r="G312" s="120" t="s">
        <v>2786</v>
      </c>
      <c r="H312" s="120" t="s">
        <v>2787</v>
      </c>
      <c r="I312" s="120" t="s">
        <v>156</v>
      </c>
      <c r="J312" s="120" t="s">
        <v>3762</v>
      </c>
    </row>
    <row r="313" spans="1:10" ht="38.25" x14ac:dyDescent="0.2">
      <c r="A313" s="120" t="s">
        <v>1475</v>
      </c>
      <c r="B313" s="159" t="s">
        <v>19</v>
      </c>
      <c r="C313" s="159" t="s">
        <v>1476</v>
      </c>
      <c r="D313" s="159" t="s">
        <v>175</v>
      </c>
      <c r="E313" s="121" t="s">
        <v>23</v>
      </c>
      <c r="F313" s="120" t="s">
        <v>2789</v>
      </c>
      <c r="G313" s="120" t="s">
        <v>2790</v>
      </c>
      <c r="H313" s="120" t="s">
        <v>2791</v>
      </c>
      <c r="I313" s="120" t="s">
        <v>156</v>
      </c>
      <c r="J313" s="120" t="s">
        <v>2792</v>
      </c>
    </row>
    <row r="314" spans="1:10" ht="38.25" x14ac:dyDescent="0.2">
      <c r="A314" s="120" t="s">
        <v>1475</v>
      </c>
      <c r="B314" s="159" t="s">
        <v>19</v>
      </c>
      <c r="C314" s="159" t="s">
        <v>1480</v>
      </c>
      <c r="D314" s="159" t="s">
        <v>175</v>
      </c>
      <c r="E314" s="121" t="s">
        <v>23</v>
      </c>
      <c r="F314" s="120" t="s">
        <v>2789</v>
      </c>
      <c r="G314" s="120" t="s">
        <v>2790</v>
      </c>
      <c r="H314" s="120" t="s">
        <v>2791</v>
      </c>
      <c r="I314" s="120" t="s">
        <v>156</v>
      </c>
      <c r="J314" s="120" t="s">
        <v>2797</v>
      </c>
    </row>
    <row r="315" spans="1:10" ht="25.5" x14ac:dyDescent="0.2">
      <c r="A315" s="120" t="s">
        <v>1695</v>
      </c>
      <c r="B315" s="159" t="s">
        <v>16</v>
      </c>
      <c r="C315" s="159" t="s">
        <v>1696</v>
      </c>
      <c r="D315" s="159">
        <v>60</v>
      </c>
      <c r="E315" s="121" t="s">
        <v>136</v>
      </c>
      <c r="F315" s="120" t="s">
        <v>245</v>
      </c>
      <c r="G315" s="120" t="s">
        <v>2793</v>
      </c>
      <c r="H315" s="120" t="s">
        <v>2794</v>
      </c>
      <c r="I315" s="120" t="s">
        <v>156</v>
      </c>
      <c r="J315" s="120" t="s">
        <v>3763</v>
      </c>
    </row>
    <row r="316" spans="1:10" ht="25.5" x14ac:dyDescent="0.2">
      <c r="A316" s="120" t="s">
        <v>228</v>
      </c>
      <c r="B316" s="159" t="s">
        <v>19</v>
      </c>
      <c r="C316" s="159" t="s">
        <v>229</v>
      </c>
      <c r="D316" s="159" t="s">
        <v>246</v>
      </c>
      <c r="E316" s="121" t="s">
        <v>136</v>
      </c>
      <c r="F316" s="120" t="s">
        <v>2310</v>
      </c>
      <c r="G316" s="120" t="s">
        <v>2795</v>
      </c>
      <c r="H316" s="120" t="s">
        <v>2796</v>
      </c>
      <c r="I316" s="120" t="s">
        <v>156</v>
      </c>
      <c r="J316" s="120" t="s">
        <v>2800</v>
      </c>
    </row>
    <row r="317" spans="1:10" ht="38.25" x14ac:dyDescent="0.2">
      <c r="A317" s="120" t="s">
        <v>1123</v>
      </c>
      <c r="B317" s="159" t="s">
        <v>19</v>
      </c>
      <c r="C317" s="159" t="s">
        <v>1124</v>
      </c>
      <c r="D317" s="159" t="s">
        <v>246</v>
      </c>
      <c r="E317" s="121" t="s">
        <v>136</v>
      </c>
      <c r="F317" s="120" t="s">
        <v>2310</v>
      </c>
      <c r="G317" s="120" t="s">
        <v>2798</v>
      </c>
      <c r="H317" s="120" t="s">
        <v>2799</v>
      </c>
      <c r="I317" s="120" t="s">
        <v>156</v>
      </c>
      <c r="J317" s="120" t="s">
        <v>4037</v>
      </c>
    </row>
    <row r="318" spans="1:10" ht="38.25" x14ac:dyDescent="0.2">
      <c r="A318" s="120" t="s">
        <v>1172</v>
      </c>
      <c r="B318" s="159" t="s">
        <v>19</v>
      </c>
      <c r="C318" s="159" t="s">
        <v>1173</v>
      </c>
      <c r="D318" s="159" t="s">
        <v>246</v>
      </c>
      <c r="E318" s="121" t="s">
        <v>136</v>
      </c>
      <c r="F318" s="120" t="s">
        <v>2545</v>
      </c>
      <c r="G318" s="120" t="s">
        <v>274</v>
      </c>
      <c r="H318" s="120" t="s">
        <v>2801</v>
      </c>
      <c r="I318" s="120" t="s">
        <v>156</v>
      </c>
      <c r="J318" s="120" t="s">
        <v>3764</v>
      </c>
    </row>
    <row r="319" spans="1:10" ht="38.25" x14ac:dyDescent="0.2">
      <c r="A319" s="120" t="s">
        <v>1096</v>
      </c>
      <c r="B319" s="159" t="s">
        <v>16</v>
      </c>
      <c r="C319" s="159" t="s">
        <v>1097</v>
      </c>
      <c r="D319" s="159">
        <v>135</v>
      </c>
      <c r="E319" s="121" t="s">
        <v>140</v>
      </c>
      <c r="F319" s="120" t="s">
        <v>141</v>
      </c>
      <c r="G319" s="120" t="s">
        <v>2802</v>
      </c>
      <c r="H319" s="120" t="s">
        <v>2802</v>
      </c>
      <c r="I319" s="120" t="s">
        <v>156</v>
      </c>
      <c r="J319" s="120" t="s">
        <v>343</v>
      </c>
    </row>
    <row r="320" spans="1:10" ht="38.25" x14ac:dyDescent="0.2">
      <c r="A320" s="120" t="s">
        <v>641</v>
      </c>
      <c r="B320" s="159" t="s">
        <v>19</v>
      </c>
      <c r="C320" s="159" t="s">
        <v>642</v>
      </c>
      <c r="D320" s="159" t="s">
        <v>142</v>
      </c>
      <c r="E320" s="121" t="s">
        <v>20</v>
      </c>
      <c r="F320" s="120" t="s">
        <v>2803</v>
      </c>
      <c r="G320" s="120" t="s">
        <v>2804</v>
      </c>
      <c r="H320" s="120" t="s">
        <v>2805</v>
      </c>
      <c r="I320" s="120" t="s">
        <v>156</v>
      </c>
      <c r="J320" s="120" t="s">
        <v>2808</v>
      </c>
    </row>
    <row r="321" spans="1:10" ht="25.5" x14ac:dyDescent="0.2">
      <c r="A321" s="120" t="s">
        <v>1107</v>
      </c>
      <c r="B321" s="159" t="s">
        <v>16</v>
      </c>
      <c r="C321" s="159" t="s">
        <v>1108</v>
      </c>
      <c r="D321" s="159" t="s">
        <v>246</v>
      </c>
      <c r="E321" s="121" t="s">
        <v>136</v>
      </c>
      <c r="F321" s="120" t="s">
        <v>245</v>
      </c>
      <c r="G321" s="120" t="s">
        <v>2806</v>
      </c>
      <c r="H321" s="120" t="s">
        <v>2807</v>
      </c>
      <c r="I321" s="120" t="s">
        <v>156</v>
      </c>
      <c r="J321" s="120" t="s">
        <v>2815</v>
      </c>
    </row>
    <row r="322" spans="1:10" ht="38.25" x14ac:dyDescent="0.2">
      <c r="A322" s="120" t="s">
        <v>1585</v>
      </c>
      <c r="B322" s="159" t="s">
        <v>19</v>
      </c>
      <c r="C322" s="159" t="s">
        <v>1586</v>
      </c>
      <c r="D322" s="159" t="s">
        <v>175</v>
      </c>
      <c r="E322" s="121" t="s">
        <v>23</v>
      </c>
      <c r="F322" s="120" t="s">
        <v>2809</v>
      </c>
      <c r="G322" s="120" t="s">
        <v>2810</v>
      </c>
      <c r="H322" s="120" t="s">
        <v>2811</v>
      </c>
      <c r="I322" s="120" t="s">
        <v>156</v>
      </c>
      <c r="J322" s="120" t="s">
        <v>2818</v>
      </c>
    </row>
    <row r="323" spans="1:10" ht="25.5" x14ac:dyDescent="0.2">
      <c r="A323" s="120" t="s">
        <v>968</v>
      </c>
      <c r="B323" s="159" t="s">
        <v>19</v>
      </c>
      <c r="C323" s="159" t="s">
        <v>969</v>
      </c>
      <c r="D323" s="159" t="s">
        <v>246</v>
      </c>
      <c r="E323" s="121" t="s">
        <v>136</v>
      </c>
      <c r="F323" s="120" t="s">
        <v>2812</v>
      </c>
      <c r="G323" s="120" t="s">
        <v>2813</v>
      </c>
      <c r="H323" s="120" t="s">
        <v>2814</v>
      </c>
      <c r="I323" s="120" t="s">
        <v>156</v>
      </c>
      <c r="J323" s="120" t="s">
        <v>2820</v>
      </c>
    </row>
    <row r="324" spans="1:10" ht="25.5" x14ac:dyDescent="0.2">
      <c r="A324" s="120" t="s">
        <v>941</v>
      </c>
      <c r="B324" s="159" t="s">
        <v>19</v>
      </c>
      <c r="C324" s="159" t="s">
        <v>942</v>
      </c>
      <c r="D324" s="159" t="s">
        <v>246</v>
      </c>
      <c r="E324" s="121" t="s">
        <v>136</v>
      </c>
      <c r="F324" s="120" t="s">
        <v>302</v>
      </c>
      <c r="G324" s="120" t="s">
        <v>2816</v>
      </c>
      <c r="H324" s="120" t="s">
        <v>2817</v>
      </c>
      <c r="I324" s="120" t="s">
        <v>156</v>
      </c>
      <c r="J324" s="120" t="s">
        <v>2823</v>
      </c>
    </row>
    <row r="325" spans="1:10" ht="25.5" x14ac:dyDescent="0.2">
      <c r="A325" s="120" t="s">
        <v>425</v>
      </c>
      <c r="B325" s="159" t="s">
        <v>19</v>
      </c>
      <c r="C325" s="159" t="s">
        <v>426</v>
      </c>
      <c r="D325" s="159" t="s">
        <v>246</v>
      </c>
      <c r="E325" s="121" t="s">
        <v>136</v>
      </c>
      <c r="F325" s="120" t="s">
        <v>141</v>
      </c>
      <c r="G325" s="120" t="s">
        <v>2819</v>
      </c>
      <c r="H325" s="120" t="s">
        <v>2819</v>
      </c>
      <c r="I325" s="120" t="s">
        <v>156</v>
      </c>
      <c r="J325" s="120" t="s">
        <v>2825</v>
      </c>
    </row>
    <row r="326" spans="1:10" ht="25.5" x14ac:dyDescent="0.2">
      <c r="A326" s="120" t="s">
        <v>1207</v>
      </c>
      <c r="B326" s="159" t="s">
        <v>16</v>
      </c>
      <c r="C326" s="159" t="s">
        <v>1208</v>
      </c>
      <c r="D326" s="159" t="s">
        <v>244</v>
      </c>
      <c r="E326" s="121" t="s">
        <v>136</v>
      </c>
      <c r="F326" s="120" t="s">
        <v>245</v>
      </c>
      <c r="G326" s="120" t="s">
        <v>2821</v>
      </c>
      <c r="H326" s="120" t="s">
        <v>2822</v>
      </c>
      <c r="I326" s="120" t="s">
        <v>156</v>
      </c>
      <c r="J326" s="120" t="s">
        <v>3765</v>
      </c>
    </row>
    <row r="327" spans="1:10" ht="25.5" x14ac:dyDescent="0.2">
      <c r="A327" s="120" t="s">
        <v>1276</v>
      </c>
      <c r="B327" s="159" t="s">
        <v>16</v>
      </c>
      <c r="C327" s="159" t="s">
        <v>1277</v>
      </c>
      <c r="D327" s="159" t="s">
        <v>2063</v>
      </c>
      <c r="E327" s="121" t="s">
        <v>136</v>
      </c>
      <c r="F327" s="120" t="s">
        <v>141</v>
      </c>
      <c r="G327" s="120" t="s">
        <v>2824</v>
      </c>
      <c r="H327" s="120" t="s">
        <v>2824</v>
      </c>
      <c r="I327" s="120" t="s">
        <v>156</v>
      </c>
      <c r="J327" s="120" t="s">
        <v>2828</v>
      </c>
    </row>
    <row r="328" spans="1:10" x14ac:dyDescent="0.2">
      <c r="A328" s="120" t="s">
        <v>1114</v>
      </c>
      <c r="B328" s="159" t="s">
        <v>16</v>
      </c>
      <c r="C328" s="159" t="s">
        <v>1115</v>
      </c>
      <c r="D328" s="159">
        <v>53</v>
      </c>
      <c r="E328" s="121" t="s">
        <v>136</v>
      </c>
      <c r="F328" s="120" t="s">
        <v>2721</v>
      </c>
      <c r="G328" s="120" t="s">
        <v>2826</v>
      </c>
      <c r="H328" s="120" t="s">
        <v>2827</v>
      </c>
      <c r="I328" s="120" t="s">
        <v>156</v>
      </c>
      <c r="J328" s="120" t="s">
        <v>2830</v>
      </c>
    </row>
    <row r="329" spans="1:10" ht="38.25" x14ac:dyDescent="0.2">
      <c r="A329" s="120" t="s">
        <v>1482</v>
      </c>
      <c r="B329" s="159" t="s">
        <v>19</v>
      </c>
      <c r="C329" s="159" t="s">
        <v>1489</v>
      </c>
      <c r="D329" s="159" t="s">
        <v>175</v>
      </c>
      <c r="E329" s="121" t="s">
        <v>23</v>
      </c>
      <c r="F329" s="120" t="s">
        <v>2506</v>
      </c>
      <c r="G329" s="120" t="s">
        <v>2774</v>
      </c>
      <c r="H329" s="120" t="s">
        <v>2829</v>
      </c>
      <c r="I329" s="120" t="s">
        <v>156</v>
      </c>
      <c r="J329" s="120" t="s">
        <v>2833</v>
      </c>
    </row>
    <row r="330" spans="1:10" ht="38.25" x14ac:dyDescent="0.2">
      <c r="A330" s="120" t="s">
        <v>1541</v>
      </c>
      <c r="B330" s="159" t="s">
        <v>19</v>
      </c>
      <c r="C330" s="159" t="s">
        <v>1542</v>
      </c>
      <c r="D330" s="159" t="s">
        <v>175</v>
      </c>
      <c r="E330" s="121" t="s">
        <v>136</v>
      </c>
      <c r="F330" s="120" t="s">
        <v>2538</v>
      </c>
      <c r="G330" s="120" t="s">
        <v>2831</v>
      </c>
      <c r="H330" s="120" t="s">
        <v>2832</v>
      </c>
      <c r="I330" s="120" t="s">
        <v>156</v>
      </c>
      <c r="J330" s="120" t="s">
        <v>2836</v>
      </c>
    </row>
    <row r="331" spans="1:10" ht="25.5" x14ac:dyDescent="0.2">
      <c r="A331" s="120" t="s">
        <v>1839</v>
      </c>
      <c r="B331" s="159" t="s">
        <v>16</v>
      </c>
      <c r="C331" s="159" t="s">
        <v>1867</v>
      </c>
      <c r="D331" s="159" t="s">
        <v>209</v>
      </c>
      <c r="E331" s="121" t="s">
        <v>20</v>
      </c>
      <c r="F331" s="120" t="s">
        <v>2834</v>
      </c>
      <c r="G331" s="120" t="s">
        <v>2333</v>
      </c>
      <c r="H331" s="120" t="s">
        <v>2835</v>
      </c>
      <c r="I331" s="120" t="s">
        <v>156</v>
      </c>
      <c r="J331" s="120" t="s">
        <v>2839</v>
      </c>
    </row>
    <row r="332" spans="1:10" ht="25.5" x14ac:dyDescent="0.2">
      <c r="A332" s="120" t="s">
        <v>989</v>
      </c>
      <c r="B332" s="159" t="s">
        <v>19</v>
      </c>
      <c r="C332" s="159" t="s">
        <v>990</v>
      </c>
      <c r="D332" s="159" t="s">
        <v>246</v>
      </c>
      <c r="E332" s="121" t="s">
        <v>136</v>
      </c>
      <c r="F332" s="120" t="s">
        <v>2145</v>
      </c>
      <c r="G332" s="120" t="s">
        <v>2837</v>
      </c>
      <c r="H332" s="120" t="s">
        <v>2838</v>
      </c>
      <c r="I332" s="120" t="s">
        <v>156</v>
      </c>
      <c r="J332" s="120" t="s">
        <v>2842</v>
      </c>
    </row>
    <row r="333" spans="1:10" ht="38.25" x14ac:dyDescent="0.2">
      <c r="A333" s="120" t="s">
        <v>1413</v>
      </c>
      <c r="B333" s="159" t="s">
        <v>19</v>
      </c>
      <c r="C333" s="159" t="s">
        <v>1414</v>
      </c>
      <c r="D333" s="159" t="s">
        <v>175</v>
      </c>
      <c r="E333" s="121" t="s">
        <v>23</v>
      </c>
      <c r="F333" s="120" t="s">
        <v>302</v>
      </c>
      <c r="G333" s="120" t="s">
        <v>2840</v>
      </c>
      <c r="H333" s="120" t="s">
        <v>2841</v>
      </c>
      <c r="I333" s="120" t="s">
        <v>156</v>
      </c>
      <c r="J333" s="120" t="s">
        <v>344</v>
      </c>
    </row>
    <row r="334" spans="1:10" ht="38.25" x14ac:dyDescent="0.2">
      <c r="A334" s="120" t="s">
        <v>509</v>
      </c>
      <c r="B334" s="159" t="s">
        <v>19</v>
      </c>
      <c r="C334" s="159" t="s">
        <v>510</v>
      </c>
      <c r="D334" s="159" t="s">
        <v>187</v>
      </c>
      <c r="E334" s="121" t="s">
        <v>137</v>
      </c>
      <c r="F334" s="120" t="s">
        <v>2843</v>
      </c>
      <c r="G334" s="120" t="s">
        <v>2844</v>
      </c>
      <c r="H334" s="120" t="s">
        <v>2845</v>
      </c>
      <c r="I334" s="120" t="s">
        <v>156</v>
      </c>
      <c r="J334" s="120" t="s">
        <v>2848</v>
      </c>
    </row>
    <row r="335" spans="1:10" ht="38.25" x14ac:dyDescent="0.2">
      <c r="A335" s="120" t="s">
        <v>1160</v>
      </c>
      <c r="B335" s="159" t="s">
        <v>19</v>
      </c>
      <c r="C335" s="159" t="s">
        <v>1161</v>
      </c>
      <c r="D335" s="159" t="s">
        <v>246</v>
      </c>
      <c r="E335" s="121" t="s">
        <v>136</v>
      </c>
      <c r="F335" s="120" t="s">
        <v>176</v>
      </c>
      <c r="G335" s="120" t="s">
        <v>2846</v>
      </c>
      <c r="H335" s="120" t="s">
        <v>2847</v>
      </c>
      <c r="I335" s="120" t="s">
        <v>156</v>
      </c>
      <c r="J335" s="120" t="s">
        <v>2851</v>
      </c>
    </row>
    <row r="336" spans="1:10" ht="25.5" x14ac:dyDescent="0.2">
      <c r="A336" s="120" t="s">
        <v>1132</v>
      </c>
      <c r="B336" s="159" t="s">
        <v>19</v>
      </c>
      <c r="C336" s="159" t="s">
        <v>1133</v>
      </c>
      <c r="D336" s="159" t="s">
        <v>246</v>
      </c>
      <c r="E336" s="121" t="s">
        <v>136</v>
      </c>
      <c r="F336" s="120" t="s">
        <v>2812</v>
      </c>
      <c r="G336" s="120" t="s">
        <v>2849</v>
      </c>
      <c r="H336" s="120" t="s">
        <v>2850</v>
      </c>
      <c r="I336" s="120" t="s">
        <v>156</v>
      </c>
      <c r="J336" s="120" t="s">
        <v>2857</v>
      </c>
    </row>
    <row r="337" spans="1:10" ht="25.5" x14ac:dyDescent="0.2">
      <c r="A337" s="120" t="s">
        <v>538</v>
      </c>
      <c r="B337" s="159" t="s">
        <v>19</v>
      </c>
      <c r="C337" s="159" t="s">
        <v>539</v>
      </c>
      <c r="D337" s="159" t="s">
        <v>142</v>
      </c>
      <c r="E337" s="121" t="s">
        <v>158</v>
      </c>
      <c r="F337" s="120" t="s">
        <v>2852</v>
      </c>
      <c r="G337" s="120" t="s">
        <v>2853</v>
      </c>
      <c r="H337" s="120" t="s">
        <v>2854</v>
      </c>
      <c r="I337" s="120" t="s">
        <v>156</v>
      </c>
      <c r="J337" s="120" t="s">
        <v>2859</v>
      </c>
    </row>
    <row r="338" spans="1:10" ht="38.25" x14ac:dyDescent="0.2">
      <c r="A338" s="120" t="s">
        <v>1591</v>
      </c>
      <c r="B338" s="159" t="s">
        <v>19</v>
      </c>
      <c r="C338" s="159" t="s">
        <v>1592</v>
      </c>
      <c r="D338" s="159" t="s">
        <v>175</v>
      </c>
      <c r="E338" s="121" t="s">
        <v>23</v>
      </c>
      <c r="F338" s="120" t="s">
        <v>302</v>
      </c>
      <c r="G338" s="120" t="s">
        <v>2855</v>
      </c>
      <c r="H338" s="120" t="s">
        <v>2856</v>
      </c>
      <c r="I338" s="120" t="s">
        <v>156</v>
      </c>
      <c r="J338" s="120" t="s">
        <v>2862</v>
      </c>
    </row>
    <row r="339" spans="1:10" ht="38.25" x14ac:dyDescent="0.2">
      <c r="A339" s="120" t="s">
        <v>1700</v>
      </c>
      <c r="B339" s="159" t="s">
        <v>19</v>
      </c>
      <c r="C339" s="159" t="s">
        <v>1701</v>
      </c>
      <c r="D339" s="159" t="s">
        <v>175</v>
      </c>
      <c r="E339" s="121" t="s">
        <v>136</v>
      </c>
      <c r="F339" s="120" t="s">
        <v>2686</v>
      </c>
      <c r="G339" s="120" t="s">
        <v>2813</v>
      </c>
      <c r="H339" s="120" t="s">
        <v>2858</v>
      </c>
      <c r="I339" s="120" t="s">
        <v>156</v>
      </c>
      <c r="J339" s="120" t="s">
        <v>2864</v>
      </c>
    </row>
    <row r="340" spans="1:10" ht="25.5" x14ac:dyDescent="0.2">
      <c r="A340" s="120" t="s">
        <v>888</v>
      </c>
      <c r="B340" s="159" t="s">
        <v>19</v>
      </c>
      <c r="C340" s="159" t="s">
        <v>889</v>
      </c>
      <c r="D340" s="159" t="s">
        <v>246</v>
      </c>
      <c r="E340" s="121" t="s">
        <v>136</v>
      </c>
      <c r="F340" s="120" t="s">
        <v>2154</v>
      </c>
      <c r="G340" s="120" t="s">
        <v>2860</v>
      </c>
      <c r="H340" s="120" t="s">
        <v>2861</v>
      </c>
      <c r="I340" s="120" t="s">
        <v>156</v>
      </c>
      <c r="J340" s="120" t="s">
        <v>2864</v>
      </c>
    </row>
    <row r="341" spans="1:10" ht="38.25" x14ac:dyDescent="0.2">
      <c r="A341" s="120" t="s">
        <v>428</v>
      </c>
      <c r="B341" s="159" t="s">
        <v>19</v>
      </c>
      <c r="C341" s="159" t="s">
        <v>429</v>
      </c>
      <c r="D341" s="159" t="s">
        <v>27</v>
      </c>
      <c r="E341" s="121" t="s">
        <v>136</v>
      </c>
      <c r="F341" s="120" t="s">
        <v>141</v>
      </c>
      <c r="G341" s="120" t="s">
        <v>2863</v>
      </c>
      <c r="H341" s="120" t="s">
        <v>2863</v>
      </c>
      <c r="I341" s="120" t="s">
        <v>156</v>
      </c>
      <c r="J341" s="120" t="s">
        <v>345</v>
      </c>
    </row>
    <row r="342" spans="1:10" ht="25.5" x14ac:dyDescent="0.2">
      <c r="A342" s="120" t="s">
        <v>1050</v>
      </c>
      <c r="B342" s="159" t="s">
        <v>19</v>
      </c>
      <c r="C342" s="159" t="s">
        <v>1051</v>
      </c>
      <c r="D342" s="159" t="s">
        <v>246</v>
      </c>
      <c r="E342" s="121" t="s">
        <v>136</v>
      </c>
      <c r="F342" s="120" t="s">
        <v>245</v>
      </c>
      <c r="G342" s="120" t="s">
        <v>2865</v>
      </c>
      <c r="H342" s="120" t="s">
        <v>2866</v>
      </c>
      <c r="I342" s="120" t="s">
        <v>156</v>
      </c>
      <c r="J342" s="120" t="s">
        <v>2869</v>
      </c>
    </row>
    <row r="343" spans="1:10" ht="25.5" x14ac:dyDescent="0.2">
      <c r="A343" s="120" t="s">
        <v>874</v>
      </c>
      <c r="B343" s="159" t="s">
        <v>19</v>
      </c>
      <c r="C343" s="159" t="s">
        <v>875</v>
      </c>
      <c r="D343" s="159" t="s">
        <v>246</v>
      </c>
      <c r="E343" s="121" t="s">
        <v>136</v>
      </c>
      <c r="F343" s="120" t="s">
        <v>2752</v>
      </c>
      <c r="G343" s="120" t="s">
        <v>2867</v>
      </c>
      <c r="H343" s="120" t="s">
        <v>2868</v>
      </c>
      <c r="I343" s="120" t="s">
        <v>156</v>
      </c>
      <c r="J343" s="120" t="s">
        <v>2872</v>
      </c>
    </row>
    <row r="344" spans="1:10" ht="25.5" x14ac:dyDescent="0.2">
      <c r="A344" s="120" t="s">
        <v>900</v>
      </c>
      <c r="B344" s="159" t="s">
        <v>19</v>
      </c>
      <c r="C344" s="159" t="s">
        <v>901</v>
      </c>
      <c r="D344" s="159" t="s">
        <v>246</v>
      </c>
      <c r="E344" s="121" t="s">
        <v>136</v>
      </c>
      <c r="F344" s="120" t="s">
        <v>245</v>
      </c>
      <c r="G344" s="120" t="s">
        <v>2870</v>
      </c>
      <c r="H344" s="120" t="s">
        <v>2871</v>
      </c>
      <c r="I344" s="120" t="s">
        <v>156</v>
      </c>
      <c r="J344" s="120" t="s">
        <v>2874</v>
      </c>
    </row>
    <row r="345" spans="1:10" ht="38.25" x14ac:dyDescent="0.2">
      <c r="A345" s="120" t="s">
        <v>1497</v>
      </c>
      <c r="B345" s="159" t="s">
        <v>16</v>
      </c>
      <c r="C345" s="159" t="s">
        <v>1498</v>
      </c>
      <c r="D345" s="159" t="s">
        <v>175</v>
      </c>
      <c r="E345" s="121" t="s">
        <v>136</v>
      </c>
      <c r="F345" s="120" t="s">
        <v>141</v>
      </c>
      <c r="G345" s="120" t="s">
        <v>2873</v>
      </c>
      <c r="H345" s="120" t="s">
        <v>2873</v>
      </c>
      <c r="I345" s="120" t="s">
        <v>156</v>
      </c>
      <c r="J345" s="120" t="s">
        <v>2877</v>
      </c>
    </row>
    <row r="346" spans="1:10" ht="38.25" x14ac:dyDescent="0.2">
      <c r="A346" s="120" t="s">
        <v>1616</v>
      </c>
      <c r="B346" s="159" t="s">
        <v>19</v>
      </c>
      <c r="C346" s="159" t="s">
        <v>1617</v>
      </c>
      <c r="D346" s="159" t="s">
        <v>175</v>
      </c>
      <c r="E346" s="121" t="s">
        <v>23</v>
      </c>
      <c r="F346" s="120" t="s">
        <v>2310</v>
      </c>
      <c r="G346" s="120" t="s">
        <v>2875</v>
      </c>
      <c r="H346" s="120" t="s">
        <v>2876</v>
      </c>
      <c r="I346" s="120" t="s">
        <v>156</v>
      </c>
      <c r="J346" s="120" t="s">
        <v>2882</v>
      </c>
    </row>
    <row r="347" spans="1:10" ht="38.25" x14ac:dyDescent="0.2">
      <c r="A347" s="120" t="s">
        <v>782</v>
      </c>
      <c r="B347" s="159" t="s">
        <v>16</v>
      </c>
      <c r="C347" s="159" t="s">
        <v>783</v>
      </c>
      <c r="D347" s="159" t="s">
        <v>2077</v>
      </c>
      <c r="E347" s="121" t="s">
        <v>20</v>
      </c>
      <c r="F347" s="120" t="s">
        <v>2878</v>
      </c>
      <c r="G347" s="120" t="s">
        <v>2879</v>
      </c>
      <c r="H347" s="120" t="s">
        <v>2880</v>
      </c>
      <c r="I347" s="120" t="s">
        <v>156</v>
      </c>
      <c r="J347" s="120" t="s">
        <v>2882</v>
      </c>
    </row>
    <row r="348" spans="1:10" ht="25.5" x14ac:dyDescent="0.2">
      <c r="A348" s="120" t="s">
        <v>959</v>
      </c>
      <c r="B348" s="159" t="s">
        <v>19</v>
      </c>
      <c r="C348" s="159" t="s">
        <v>960</v>
      </c>
      <c r="D348" s="159" t="s">
        <v>246</v>
      </c>
      <c r="E348" s="121" t="s">
        <v>136</v>
      </c>
      <c r="F348" s="120" t="s">
        <v>2266</v>
      </c>
      <c r="G348" s="120" t="s">
        <v>2694</v>
      </c>
      <c r="H348" s="120" t="s">
        <v>2881</v>
      </c>
      <c r="I348" s="120" t="s">
        <v>156</v>
      </c>
      <c r="J348" s="120" t="s">
        <v>346</v>
      </c>
    </row>
    <row r="349" spans="1:10" ht="38.25" x14ac:dyDescent="0.2">
      <c r="A349" s="120" t="s">
        <v>1239</v>
      </c>
      <c r="B349" s="159" t="s">
        <v>19</v>
      </c>
      <c r="C349" s="159" t="s">
        <v>1240</v>
      </c>
      <c r="D349" s="159" t="s">
        <v>246</v>
      </c>
      <c r="E349" s="121" t="s">
        <v>136</v>
      </c>
      <c r="F349" s="120" t="s">
        <v>302</v>
      </c>
      <c r="G349" s="120" t="s">
        <v>2883</v>
      </c>
      <c r="H349" s="120" t="s">
        <v>2884</v>
      </c>
      <c r="I349" s="120" t="s">
        <v>156</v>
      </c>
      <c r="J349" s="120" t="s">
        <v>2887</v>
      </c>
    </row>
    <row r="350" spans="1:10" ht="38.25" x14ac:dyDescent="0.2">
      <c r="A350" s="120" t="s">
        <v>1482</v>
      </c>
      <c r="B350" s="159" t="s">
        <v>19</v>
      </c>
      <c r="C350" s="159" t="s">
        <v>1487</v>
      </c>
      <c r="D350" s="159" t="s">
        <v>175</v>
      </c>
      <c r="E350" s="121" t="s">
        <v>23</v>
      </c>
      <c r="F350" s="120" t="s">
        <v>2885</v>
      </c>
      <c r="G350" s="120" t="s">
        <v>2774</v>
      </c>
      <c r="H350" s="120" t="s">
        <v>2886</v>
      </c>
      <c r="I350" s="120" t="s">
        <v>156</v>
      </c>
      <c r="J350" s="120" t="s">
        <v>2890</v>
      </c>
    </row>
    <row r="351" spans="1:10" x14ac:dyDescent="0.2">
      <c r="A351" s="120" t="s">
        <v>1309</v>
      </c>
      <c r="B351" s="159" t="s">
        <v>19</v>
      </c>
      <c r="C351" s="159" t="s">
        <v>1310</v>
      </c>
      <c r="D351" s="159" t="s">
        <v>27</v>
      </c>
      <c r="E351" s="121" t="s">
        <v>136</v>
      </c>
      <c r="F351" s="120" t="s">
        <v>2888</v>
      </c>
      <c r="G351" s="120" t="s">
        <v>2210</v>
      </c>
      <c r="H351" s="120" t="s">
        <v>2889</v>
      </c>
      <c r="I351" s="120" t="s">
        <v>156</v>
      </c>
      <c r="J351" s="120" t="s">
        <v>2890</v>
      </c>
    </row>
    <row r="352" spans="1:10" ht="38.25" x14ac:dyDescent="0.2">
      <c r="A352" s="120" t="s">
        <v>1163</v>
      </c>
      <c r="B352" s="159" t="s">
        <v>19</v>
      </c>
      <c r="C352" s="159" t="s">
        <v>1164</v>
      </c>
      <c r="D352" s="159" t="s">
        <v>246</v>
      </c>
      <c r="E352" s="121" t="s">
        <v>136</v>
      </c>
      <c r="F352" s="120" t="s">
        <v>2310</v>
      </c>
      <c r="G352" s="120" t="s">
        <v>2891</v>
      </c>
      <c r="H352" s="120" t="s">
        <v>2892</v>
      </c>
      <c r="I352" s="120" t="s">
        <v>156</v>
      </c>
      <c r="J352" s="120" t="s">
        <v>2894</v>
      </c>
    </row>
    <row r="353" spans="1:10" ht="38.25" x14ac:dyDescent="0.2">
      <c r="A353" s="120" t="s">
        <v>1482</v>
      </c>
      <c r="B353" s="159" t="s">
        <v>19</v>
      </c>
      <c r="C353" s="159" t="s">
        <v>1485</v>
      </c>
      <c r="D353" s="159" t="s">
        <v>175</v>
      </c>
      <c r="E353" s="121" t="s">
        <v>23</v>
      </c>
      <c r="F353" s="120" t="s">
        <v>2893</v>
      </c>
      <c r="G353" s="120" t="s">
        <v>2774</v>
      </c>
      <c r="H353" s="120" t="s">
        <v>2665</v>
      </c>
      <c r="I353" s="120" t="s">
        <v>156</v>
      </c>
      <c r="J353" s="120" t="s">
        <v>2898</v>
      </c>
    </row>
    <row r="354" spans="1:10" ht="25.5" x14ac:dyDescent="0.2">
      <c r="A354" s="120" t="s">
        <v>704</v>
      </c>
      <c r="B354" s="159" t="s">
        <v>16</v>
      </c>
      <c r="C354" s="159" t="s">
        <v>705</v>
      </c>
      <c r="D354" s="159" t="s">
        <v>142</v>
      </c>
      <c r="E354" s="121" t="s">
        <v>23</v>
      </c>
      <c r="F354" s="120" t="s">
        <v>2895</v>
      </c>
      <c r="G354" s="120" t="s">
        <v>2896</v>
      </c>
      <c r="H354" s="120" t="s">
        <v>2897</v>
      </c>
      <c r="I354" s="120" t="s">
        <v>156</v>
      </c>
      <c r="J354" s="120" t="s">
        <v>2902</v>
      </c>
    </row>
    <row r="355" spans="1:10" x14ac:dyDescent="0.2">
      <c r="A355" s="120" t="s">
        <v>1053</v>
      </c>
      <c r="B355" s="159" t="s">
        <v>16</v>
      </c>
      <c r="C355" s="159" t="s">
        <v>1054</v>
      </c>
      <c r="D355" s="159">
        <v>190</v>
      </c>
      <c r="E355" s="121" t="s">
        <v>136</v>
      </c>
      <c r="F355" s="120" t="s">
        <v>141</v>
      </c>
      <c r="G355" s="120" t="s">
        <v>2899</v>
      </c>
      <c r="H355" s="120" t="s">
        <v>2899</v>
      </c>
      <c r="I355" s="120" t="s">
        <v>156</v>
      </c>
      <c r="J355" s="120" t="s">
        <v>2902</v>
      </c>
    </row>
    <row r="356" spans="1:10" ht="38.25" x14ac:dyDescent="0.2">
      <c r="A356" s="120" t="s">
        <v>1475</v>
      </c>
      <c r="B356" s="159" t="s">
        <v>19</v>
      </c>
      <c r="C356" s="159" t="s">
        <v>1478</v>
      </c>
      <c r="D356" s="159" t="s">
        <v>175</v>
      </c>
      <c r="E356" s="121" t="s">
        <v>23</v>
      </c>
      <c r="F356" s="120" t="s">
        <v>2900</v>
      </c>
      <c r="G356" s="120" t="s">
        <v>2790</v>
      </c>
      <c r="H356" s="120" t="s">
        <v>2901</v>
      </c>
      <c r="I356" s="120" t="s">
        <v>156</v>
      </c>
      <c r="J356" s="120" t="s">
        <v>347</v>
      </c>
    </row>
    <row r="357" spans="1:10" ht="25.5" x14ac:dyDescent="0.2">
      <c r="A357" s="120" t="s">
        <v>674</v>
      </c>
      <c r="B357" s="159" t="s">
        <v>19</v>
      </c>
      <c r="C357" s="159" t="s">
        <v>675</v>
      </c>
      <c r="D357" s="159" t="s">
        <v>179</v>
      </c>
      <c r="E357" s="121" t="s">
        <v>137</v>
      </c>
      <c r="F357" s="120" t="s">
        <v>2542</v>
      </c>
      <c r="G357" s="120" t="s">
        <v>2903</v>
      </c>
      <c r="H357" s="120" t="s">
        <v>2904</v>
      </c>
      <c r="I357" s="120" t="s">
        <v>156</v>
      </c>
      <c r="J357" s="120" t="s">
        <v>2907</v>
      </c>
    </row>
    <row r="358" spans="1:10" ht="25.5" x14ac:dyDescent="0.2">
      <c r="A358" s="120" t="s">
        <v>1285</v>
      </c>
      <c r="B358" s="159" t="s">
        <v>19</v>
      </c>
      <c r="C358" s="159" t="s">
        <v>1286</v>
      </c>
      <c r="D358" s="159" t="s">
        <v>27</v>
      </c>
      <c r="E358" s="121" t="s">
        <v>136</v>
      </c>
      <c r="F358" s="120" t="s">
        <v>302</v>
      </c>
      <c r="G358" s="120" t="s">
        <v>2905</v>
      </c>
      <c r="H358" s="120" t="s">
        <v>2906</v>
      </c>
      <c r="I358" s="120" t="s">
        <v>156</v>
      </c>
      <c r="J358" s="120" t="s">
        <v>2907</v>
      </c>
    </row>
    <row r="359" spans="1:10" ht="38.25" x14ac:dyDescent="0.2">
      <c r="A359" s="120" t="s">
        <v>1544</v>
      </c>
      <c r="B359" s="159" t="s">
        <v>19</v>
      </c>
      <c r="C359" s="159" t="s">
        <v>1545</v>
      </c>
      <c r="D359" s="159" t="s">
        <v>175</v>
      </c>
      <c r="E359" s="121" t="s">
        <v>136</v>
      </c>
      <c r="F359" s="120" t="s">
        <v>302</v>
      </c>
      <c r="G359" s="120" t="s">
        <v>2908</v>
      </c>
      <c r="H359" s="120" t="s">
        <v>2909</v>
      </c>
      <c r="I359" s="120" t="s">
        <v>156</v>
      </c>
      <c r="J359" s="120" t="s">
        <v>2912</v>
      </c>
    </row>
    <row r="360" spans="1:10" ht="25.5" x14ac:dyDescent="0.2">
      <c r="A360" s="120" t="s">
        <v>1144</v>
      </c>
      <c r="B360" s="159" t="s">
        <v>19</v>
      </c>
      <c r="C360" s="159" t="s">
        <v>1145</v>
      </c>
      <c r="D360" s="159" t="s">
        <v>246</v>
      </c>
      <c r="E360" s="121" t="s">
        <v>136</v>
      </c>
      <c r="F360" s="120" t="s">
        <v>2686</v>
      </c>
      <c r="G360" s="120" t="s">
        <v>2910</v>
      </c>
      <c r="H360" s="120" t="s">
        <v>2911</v>
      </c>
      <c r="I360" s="120" t="s">
        <v>156</v>
      </c>
      <c r="J360" s="120" t="s">
        <v>2915</v>
      </c>
    </row>
    <row r="361" spans="1:10" ht="38.25" x14ac:dyDescent="0.2">
      <c r="A361" s="120" t="s">
        <v>1519</v>
      </c>
      <c r="B361" s="159" t="s">
        <v>19</v>
      </c>
      <c r="C361" s="159" t="s">
        <v>1520</v>
      </c>
      <c r="D361" s="159" t="s">
        <v>175</v>
      </c>
      <c r="E361" s="121" t="s">
        <v>136</v>
      </c>
      <c r="F361" s="120" t="s">
        <v>2154</v>
      </c>
      <c r="G361" s="120" t="s">
        <v>2913</v>
      </c>
      <c r="H361" s="120" t="s">
        <v>2914</v>
      </c>
      <c r="I361" s="120" t="s">
        <v>156</v>
      </c>
      <c r="J361" s="120" t="s">
        <v>2915</v>
      </c>
    </row>
    <row r="362" spans="1:10" x14ac:dyDescent="0.2">
      <c r="A362" s="120" t="s">
        <v>1946</v>
      </c>
      <c r="B362" s="159" t="s">
        <v>455</v>
      </c>
      <c r="C362" s="159" t="s">
        <v>1947</v>
      </c>
      <c r="D362" s="159" t="s">
        <v>28</v>
      </c>
      <c r="E362" s="121" t="s">
        <v>20</v>
      </c>
      <c r="F362" s="120" t="s">
        <v>2745</v>
      </c>
      <c r="G362" s="120" t="s">
        <v>2216</v>
      </c>
      <c r="H362" s="120" t="s">
        <v>2916</v>
      </c>
      <c r="I362" s="120" t="s">
        <v>156</v>
      </c>
      <c r="J362" s="120" t="s">
        <v>2919</v>
      </c>
    </row>
    <row r="363" spans="1:10" ht="25.5" x14ac:dyDescent="0.2">
      <c r="A363" s="120" t="s">
        <v>1686</v>
      </c>
      <c r="B363" s="159" t="s">
        <v>16</v>
      </c>
      <c r="C363" s="159" t="s">
        <v>1687</v>
      </c>
      <c r="D363" s="159">
        <v>55</v>
      </c>
      <c r="E363" s="121" t="s">
        <v>136</v>
      </c>
      <c r="F363" s="120" t="s">
        <v>153</v>
      </c>
      <c r="G363" s="120" t="s">
        <v>2917</v>
      </c>
      <c r="H363" s="120" t="s">
        <v>2918</v>
      </c>
      <c r="I363" s="120" t="s">
        <v>156</v>
      </c>
      <c r="J363" s="120" t="s">
        <v>2924</v>
      </c>
    </row>
    <row r="364" spans="1:10" ht="38.25" x14ac:dyDescent="0.2">
      <c r="A364" s="120" t="s">
        <v>1386</v>
      </c>
      <c r="B364" s="159" t="s">
        <v>19</v>
      </c>
      <c r="C364" s="159" t="s">
        <v>1387</v>
      </c>
      <c r="D364" s="159" t="s">
        <v>175</v>
      </c>
      <c r="E364" s="121" t="s">
        <v>136</v>
      </c>
      <c r="F364" s="120" t="s">
        <v>2121</v>
      </c>
      <c r="G364" s="120" t="s">
        <v>2920</v>
      </c>
      <c r="H364" s="120" t="s">
        <v>2921</v>
      </c>
      <c r="I364" s="120" t="s">
        <v>156</v>
      </c>
      <c r="J364" s="120" t="s">
        <v>2924</v>
      </c>
    </row>
    <row r="365" spans="1:10" ht="38.25" x14ac:dyDescent="0.2">
      <c r="A365" s="120" t="s">
        <v>1229</v>
      </c>
      <c r="B365" s="159" t="s">
        <v>19</v>
      </c>
      <c r="C365" s="159" t="s">
        <v>1230</v>
      </c>
      <c r="D365" s="159" t="s">
        <v>246</v>
      </c>
      <c r="E365" s="121" t="s">
        <v>136</v>
      </c>
      <c r="F365" s="120" t="s">
        <v>2145</v>
      </c>
      <c r="G365" s="120" t="s">
        <v>2922</v>
      </c>
      <c r="H365" s="120" t="s">
        <v>2923</v>
      </c>
      <c r="I365" s="120" t="s">
        <v>156</v>
      </c>
      <c r="J365" s="120" t="s">
        <v>348</v>
      </c>
    </row>
    <row r="366" spans="1:10" ht="38.25" x14ac:dyDescent="0.2">
      <c r="A366" s="120" t="s">
        <v>1214</v>
      </c>
      <c r="B366" s="159" t="s">
        <v>19</v>
      </c>
      <c r="C366" s="159" t="s">
        <v>1215</v>
      </c>
      <c r="D366" s="159" t="s">
        <v>246</v>
      </c>
      <c r="E366" s="121" t="s">
        <v>136</v>
      </c>
      <c r="F366" s="120" t="s">
        <v>2154</v>
      </c>
      <c r="G366" s="120" t="s">
        <v>2925</v>
      </c>
      <c r="H366" s="120" t="s">
        <v>2926</v>
      </c>
      <c r="I366" s="120" t="s">
        <v>156</v>
      </c>
      <c r="J366" s="120" t="s">
        <v>348</v>
      </c>
    </row>
    <row r="367" spans="1:10" ht="25.5" x14ac:dyDescent="0.2">
      <c r="A367" s="120" t="s">
        <v>1258</v>
      </c>
      <c r="B367" s="159" t="s">
        <v>19</v>
      </c>
      <c r="C367" s="159" t="s">
        <v>1259</v>
      </c>
      <c r="D367" s="159" t="s">
        <v>246</v>
      </c>
      <c r="E367" s="121" t="s">
        <v>136</v>
      </c>
      <c r="F367" s="120" t="s">
        <v>302</v>
      </c>
      <c r="G367" s="120" t="s">
        <v>328</v>
      </c>
      <c r="H367" s="120" t="s">
        <v>2927</v>
      </c>
      <c r="I367" s="120" t="s">
        <v>156</v>
      </c>
      <c r="J367" s="120" t="s">
        <v>2930</v>
      </c>
    </row>
    <row r="368" spans="1:10" ht="25.5" x14ac:dyDescent="0.2">
      <c r="A368" s="120" t="s">
        <v>461</v>
      </c>
      <c r="B368" s="159" t="s">
        <v>455</v>
      </c>
      <c r="C368" s="159" t="s">
        <v>1912</v>
      </c>
      <c r="D368" s="159" t="s">
        <v>28</v>
      </c>
      <c r="E368" s="121" t="s">
        <v>463</v>
      </c>
      <c r="F368" s="120" t="s">
        <v>2928</v>
      </c>
      <c r="G368" s="120" t="s">
        <v>335</v>
      </c>
      <c r="H368" s="120" t="s">
        <v>2929</v>
      </c>
      <c r="I368" s="120" t="s">
        <v>156</v>
      </c>
      <c r="J368" s="120" t="s">
        <v>2932</v>
      </c>
    </row>
    <row r="369" spans="1:10" ht="38.25" x14ac:dyDescent="0.2">
      <c r="A369" s="120" t="s">
        <v>1452</v>
      </c>
      <c r="B369" s="159" t="s">
        <v>19</v>
      </c>
      <c r="C369" s="159" t="s">
        <v>1734</v>
      </c>
      <c r="D369" s="159" t="s">
        <v>175</v>
      </c>
      <c r="E369" s="121" t="s">
        <v>23</v>
      </c>
      <c r="F369" s="120" t="s">
        <v>2121</v>
      </c>
      <c r="G369" s="120" t="s">
        <v>2623</v>
      </c>
      <c r="H369" s="120" t="s">
        <v>2931</v>
      </c>
      <c r="I369" s="120" t="s">
        <v>156</v>
      </c>
      <c r="J369" s="120" t="s">
        <v>2932</v>
      </c>
    </row>
    <row r="370" spans="1:10" ht="38.25" x14ac:dyDescent="0.2">
      <c r="A370" s="120" t="s">
        <v>1452</v>
      </c>
      <c r="B370" s="159" t="s">
        <v>19</v>
      </c>
      <c r="C370" s="159" t="s">
        <v>1736</v>
      </c>
      <c r="D370" s="159" t="s">
        <v>175</v>
      </c>
      <c r="E370" s="121" t="s">
        <v>23</v>
      </c>
      <c r="F370" s="120" t="s">
        <v>2121</v>
      </c>
      <c r="G370" s="120" t="s">
        <v>2623</v>
      </c>
      <c r="H370" s="120" t="s">
        <v>2931</v>
      </c>
      <c r="I370" s="120" t="s">
        <v>156</v>
      </c>
      <c r="J370" s="120" t="s">
        <v>2936</v>
      </c>
    </row>
    <row r="371" spans="1:10" ht="25.5" x14ac:dyDescent="0.2">
      <c r="A371" s="120" t="s">
        <v>655</v>
      </c>
      <c r="B371" s="159" t="s">
        <v>19</v>
      </c>
      <c r="C371" s="159" t="s">
        <v>656</v>
      </c>
      <c r="D371" s="159" t="s">
        <v>142</v>
      </c>
      <c r="E371" s="121" t="s">
        <v>158</v>
      </c>
      <c r="F371" s="120" t="s">
        <v>2933</v>
      </c>
      <c r="G371" s="120" t="s">
        <v>2934</v>
      </c>
      <c r="H371" s="120" t="s">
        <v>2935</v>
      </c>
      <c r="I371" s="120" t="s">
        <v>156</v>
      </c>
      <c r="J371" s="120" t="s">
        <v>2936</v>
      </c>
    </row>
    <row r="372" spans="1:10" ht="38.25" x14ac:dyDescent="0.2">
      <c r="A372" s="120" t="s">
        <v>750</v>
      </c>
      <c r="B372" s="159" t="s">
        <v>16</v>
      </c>
      <c r="C372" s="159" t="s">
        <v>751</v>
      </c>
      <c r="D372" s="159" t="s">
        <v>171</v>
      </c>
      <c r="E372" s="121" t="s">
        <v>23</v>
      </c>
      <c r="F372" s="120" t="s">
        <v>2937</v>
      </c>
      <c r="G372" s="120" t="s">
        <v>2938</v>
      </c>
      <c r="H372" s="120" t="s">
        <v>2939</v>
      </c>
      <c r="I372" s="120" t="s">
        <v>156</v>
      </c>
      <c r="J372" s="120" t="s">
        <v>2942</v>
      </c>
    </row>
    <row r="373" spans="1:10" ht="25.5" x14ac:dyDescent="0.2">
      <c r="A373" s="120" t="s">
        <v>926</v>
      </c>
      <c r="B373" s="159" t="s">
        <v>19</v>
      </c>
      <c r="C373" s="159" t="s">
        <v>927</v>
      </c>
      <c r="D373" s="159" t="s">
        <v>246</v>
      </c>
      <c r="E373" s="121" t="s">
        <v>136</v>
      </c>
      <c r="F373" s="120" t="s">
        <v>2812</v>
      </c>
      <c r="G373" s="120" t="s">
        <v>2940</v>
      </c>
      <c r="H373" s="120" t="s">
        <v>2941</v>
      </c>
      <c r="I373" s="120" t="s">
        <v>156</v>
      </c>
      <c r="J373" s="120" t="s">
        <v>2945</v>
      </c>
    </row>
    <row r="374" spans="1:10" ht="38.25" x14ac:dyDescent="0.2">
      <c r="A374" s="120" t="s">
        <v>923</v>
      </c>
      <c r="B374" s="159" t="s">
        <v>19</v>
      </c>
      <c r="C374" s="159" t="s">
        <v>924</v>
      </c>
      <c r="D374" s="159" t="s">
        <v>246</v>
      </c>
      <c r="E374" s="121" t="s">
        <v>136</v>
      </c>
      <c r="F374" s="120" t="s">
        <v>2310</v>
      </c>
      <c r="G374" s="120" t="s">
        <v>2943</v>
      </c>
      <c r="H374" s="120" t="s">
        <v>2944</v>
      </c>
      <c r="I374" s="120" t="s">
        <v>156</v>
      </c>
      <c r="J374" s="120" t="s">
        <v>2945</v>
      </c>
    </row>
    <row r="375" spans="1:10" ht="38.25" x14ac:dyDescent="0.2">
      <c r="A375" s="120" t="s">
        <v>223</v>
      </c>
      <c r="B375" s="159" t="s">
        <v>19</v>
      </c>
      <c r="C375" s="159" t="s">
        <v>224</v>
      </c>
      <c r="D375" s="159" t="s">
        <v>175</v>
      </c>
      <c r="E375" s="121" t="s">
        <v>136</v>
      </c>
      <c r="F375" s="120" t="s">
        <v>2310</v>
      </c>
      <c r="G375" s="120" t="s">
        <v>2946</v>
      </c>
      <c r="H375" s="120" t="s">
        <v>2947</v>
      </c>
      <c r="I375" s="120" t="s">
        <v>156</v>
      </c>
      <c r="J375" s="120" t="s">
        <v>349</v>
      </c>
    </row>
    <row r="376" spans="1:10" ht="25.5" x14ac:dyDescent="0.2">
      <c r="A376" s="120" t="s">
        <v>1221</v>
      </c>
      <c r="B376" s="159" t="s">
        <v>19</v>
      </c>
      <c r="C376" s="159" t="s">
        <v>1222</v>
      </c>
      <c r="D376" s="159" t="s">
        <v>246</v>
      </c>
      <c r="E376" s="121" t="s">
        <v>136</v>
      </c>
      <c r="F376" s="120" t="s">
        <v>2392</v>
      </c>
      <c r="G376" s="120" t="s">
        <v>2948</v>
      </c>
      <c r="H376" s="120" t="s">
        <v>2949</v>
      </c>
      <c r="I376" s="120" t="s">
        <v>156</v>
      </c>
      <c r="J376" s="120" t="s">
        <v>349</v>
      </c>
    </row>
    <row r="377" spans="1:10" ht="38.25" x14ac:dyDescent="0.2">
      <c r="A377" s="120" t="s">
        <v>868</v>
      </c>
      <c r="B377" s="159" t="s">
        <v>19</v>
      </c>
      <c r="C377" s="159" t="s">
        <v>869</v>
      </c>
      <c r="D377" s="159" t="s">
        <v>246</v>
      </c>
      <c r="E377" s="121" t="s">
        <v>136</v>
      </c>
      <c r="F377" s="120" t="s">
        <v>176</v>
      </c>
      <c r="G377" s="120" t="s">
        <v>2950</v>
      </c>
      <c r="H377" s="120" t="s">
        <v>2951</v>
      </c>
      <c r="I377" s="120" t="s">
        <v>156</v>
      </c>
      <c r="J377" s="120" t="s">
        <v>2954</v>
      </c>
    </row>
    <row r="378" spans="1:10" x14ac:dyDescent="0.2">
      <c r="A378" s="120" t="s">
        <v>1306</v>
      </c>
      <c r="B378" s="159" t="s">
        <v>16</v>
      </c>
      <c r="C378" s="159" t="s">
        <v>1307</v>
      </c>
      <c r="D378" s="159" t="s">
        <v>27</v>
      </c>
      <c r="E378" s="121" t="s">
        <v>136</v>
      </c>
      <c r="F378" s="120" t="s">
        <v>2952</v>
      </c>
      <c r="G378" s="120" t="s">
        <v>2248</v>
      </c>
      <c r="H378" s="120" t="s">
        <v>2953</v>
      </c>
      <c r="I378" s="120" t="s">
        <v>156</v>
      </c>
      <c r="J378" s="120" t="s">
        <v>2954</v>
      </c>
    </row>
    <row r="379" spans="1:10" ht="38.25" x14ac:dyDescent="0.2">
      <c r="A379" s="120" t="s">
        <v>1383</v>
      </c>
      <c r="B379" s="159" t="s">
        <v>19</v>
      </c>
      <c r="C379" s="159" t="s">
        <v>1384</v>
      </c>
      <c r="D379" s="159" t="s">
        <v>175</v>
      </c>
      <c r="E379" s="121" t="s">
        <v>136</v>
      </c>
      <c r="F379" s="120" t="s">
        <v>176</v>
      </c>
      <c r="G379" s="120" t="s">
        <v>2955</v>
      </c>
      <c r="H379" s="120" t="s">
        <v>2956</v>
      </c>
      <c r="I379" s="120" t="s">
        <v>156</v>
      </c>
      <c r="J379" s="120" t="s">
        <v>2959</v>
      </c>
    </row>
    <row r="380" spans="1:10" ht="25.5" x14ac:dyDescent="0.2">
      <c r="A380" s="120" t="s">
        <v>1255</v>
      </c>
      <c r="B380" s="159" t="s">
        <v>19</v>
      </c>
      <c r="C380" s="159" t="s">
        <v>1256</v>
      </c>
      <c r="D380" s="159" t="s">
        <v>246</v>
      </c>
      <c r="E380" s="121" t="s">
        <v>136</v>
      </c>
      <c r="F380" s="120" t="s">
        <v>2310</v>
      </c>
      <c r="G380" s="120" t="s">
        <v>2957</v>
      </c>
      <c r="H380" s="120" t="s">
        <v>2958</v>
      </c>
      <c r="I380" s="120" t="s">
        <v>156</v>
      </c>
      <c r="J380" s="120" t="s">
        <v>2959</v>
      </c>
    </row>
    <row r="381" spans="1:10" ht="38.25" x14ac:dyDescent="0.2">
      <c r="A381" s="120" t="s">
        <v>1129</v>
      </c>
      <c r="B381" s="159" t="s">
        <v>19</v>
      </c>
      <c r="C381" s="159" t="s">
        <v>1130</v>
      </c>
      <c r="D381" s="159" t="s">
        <v>246</v>
      </c>
      <c r="E381" s="121" t="s">
        <v>136</v>
      </c>
      <c r="F381" s="120" t="s">
        <v>176</v>
      </c>
      <c r="G381" s="120" t="s">
        <v>2960</v>
      </c>
      <c r="H381" s="120" t="s">
        <v>2961</v>
      </c>
      <c r="I381" s="120" t="s">
        <v>156</v>
      </c>
      <c r="J381" s="120" t="s">
        <v>2964</v>
      </c>
    </row>
    <row r="382" spans="1:10" ht="25.5" x14ac:dyDescent="0.2">
      <c r="A382" s="120" t="s">
        <v>971</v>
      </c>
      <c r="B382" s="159" t="s">
        <v>19</v>
      </c>
      <c r="C382" s="159" t="s">
        <v>972</v>
      </c>
      <c r="D382" s="159" t="s">
        <v>246</v>
      </c>
      <c r="E382" s="121" t="s">
        <v>136</v>
      </c>
      <c r="F382" s="120" t="s">
        <v>153</v>
      </c>
      <c r="G382" s="120" t="s">
        <v>2962</v>
      </c>
      <c r="H382" s="120" t="s">
        <v>2963</v>
      </c>
      <c r="I382" s="120" t="s">
        <v>156</v>
      </c>
      <c r="J382" s="120" t="s">
        <v>2966</v>
      </c>
    </row>
    <row r="383" spans="1:10" ht="25.5" x14ac:dyDescent="0.2">
      <c r="A383" s="120" t="s">
        <v>1059</v>
      </c>
      <c r="B383" s="159" t="s">
        <v>19</v>
      </c>
      <c r="C383" s="159" t="s">
        <v>1060</v>
      </c>
      <c r="D383" s="159" t="s">
        <v>246</v>
      </c>
      <c r="E383" s="121" t="s">
        <v>136</v>
      </c>
      <c r="F383" s="120" t="s">
        <v>141</v>
      </c>
      <c r="G383" s="120" t="s">
        <v>2965</v>
      </c>
      <c r="H383" s="120" t="s">
        <v>2965</v>
      </c>
      <c r="I383" s="120" t="s">
        <v>156</v>
      </c>
      <c r="J383" s="120" t="s">
        <v>2966</v>
      </c>
    </row>
    <row r="384" spans="1:10" ht="38.25" x14ac:dyDescent="0.2">
      <c r="A384" s="120" t="s">
        <v>652</v>
      </c>
      <c r="B384" s="159" t="s">
        <v>19</v>
      </c>
      <c r="C384" s="159" t="s">
        <v>653</v>
      </c>
      <c r="D384" s="159" t="s">
        <v>142</v>
      </c>
      <c r="E384" s="121" t="s">
        <v>137</v>
      </c>
      <c r="F384" s="120" t="s">
        <v>2967</v>
      </c>
      <c r="G384" s="120" t="s">
        <v>2968</v>
      </c>
      <c r="H384" s="120" t="s">
        <v>2969</v>
      </c>
      <c r="I384" s="120" t="s">
        <v>156</v>
      </c>
      <c r="J384" s="120" t="s">
        <v>2972</v>
      </c>
    </row>
    <row r="385" spans="1:10" x14ac:dyDescent="0.2">
      <c r="A385" s="120" t="s">
        <v>1640</v>
      </c>
      <c r="B385" s="159" t="s">
        <v>16</v>
      </c>
      <c r="C385" s="159" t="s">
        <v>1641</v>
      </c>
      <c r="D385" s="159">
        <v>79</v>
      </c>
      <c r="E385" s="121" t="s">
        <v>140</v>
      </c>
      <c r="F385" s="120" t="s">
        <v>176</v>
      </c>
      <c r="G385" s="120" t="s">
        <v>2970</v>
      </c>
      <c r="H385" s="120" t="s">
        <v>2971</v>
      </c>
      <c r="I385" s="120" t="s">
        <v>156</v>
      </c>
      <c r="J385" s="120" t="s">
        <v>2972</v>
      </c>
    </row>
    <row r="386" spans="1:10" ht="25.5" x14ac:dyDescent="0.2">
      <c r="A386" s="120" t="s">
        <v>974</v>
      </c>
      <c r="B386" s="159" t="s">
        <v>19</v>
      </c>
      <c r="C386" s="159" t="s">
        <v>975</v>
      </c>
      <c r="D386" s="159" t="s">
        <v>246</v>
      </c>
      <c r="E386" s="121" t="s">
        <v>23</v>
      </c>
      <c r="F386" s="120" t="s">
        <v>2973</v>
      </c>
      <c r="G386" s="120" t="s">
        <v>2974</v>
      </c>
      <c r="H386" s="120" t="s">
        <v>2975</v>
      </c>
      <c r="I386" s="120" t="s">
        <v>156</v>
      </c>
      <c r="J386" s="120" t="s">
        <v>350</v>
      </c>
    </row>
    <row r="387" spans="1:10" ht="38.25" x14ac:dyDescent="0.2">
      <c r="A387" s="120" t="s">
        <v>169</v>
      </c>
      <c r="B387" s="159" t="s">
        <v>19</v>
      </c>
      <c r="C387" s="159" t="s">
        <v>196</v>
      </c>
      <c r="D387" s="159" t="s">
        <v>175</v>
      </c>
      <c r="E387" s="121" t="s">
        <v>136</v>
      </c>
      <c r="F387" s="120" t="s">
        <v>2154</v>
      </c>
      <c r="G387" s="120" t="s">
        <v>2976</v>
      </c>
      <c r="H387" s="120" t="s">
        <v>2977</v>
      </c>
      <c r="I387" s="120" t="s">
        <v>156</v>
      </c>
      <c r="J387" s="120" t="s">
        <v>350</v>
      </c>
    </row>
    <row r="388" spans="1:10" ht="38.25" x14ac:dyDescent="0.2">
      <c r="A388" s="120" t="s">
        <v>1452</v>
      </c>
      <c r="B388" s="159" t="s">
        <v>19</v>
      </c>
      <c r="C388" s="159" t="s">
        <v>1730</v>
      </c>
      <c r="D388" s="159" t="s">
        <v>175</v>
      </c>
      <c r="E388" s="121" t="s">
        <v>23</v>
      </c>
      <c r="F388" s="120" t="s">
        <v>2310</v>
      </c>
      <c r="G388" s="120" t="s">
        <v>2623</v>
      </c>
      <c r="H388" s="120" t="s">
        <v>2978</v>
      </c>
      <c r="I388" s="120" t="s">
        <v>156</v>
      </c>
      <c r="J388" s="120" t="s">
        <v>2979</v>
      </c>
    </row>
    <row r="389" spans="1:10" ht="38.25" x14ac:dyDescent="0.2">
      <c r="A389" s="120" t="s">
        <v>1452</v>
      </c>
      <c r="B389" s="159" t="s">
        <v>19</v>
      </c>
      <c r="C389" s="159" t="s">
        <v>1732</v>
      </c>
      <c r="D389" s="159" t="s">
        <v>175</v>
      </c>
      <c r="E389" s="121" t="s">
        <v>23</v>
      </c>
      <c r="F389" s="120" t="s">
        <v>2310</v>
      </c>
      <c r="G389" s="120" t="s">
        <v>2623</v>
      </c>
      <c r="H389" s="120" t="s">
        <v>2978</v>
      </c>
      <c r="I389" s="120" t="s">
        <v>156</v>
      </c>
      <c r="J389" s="120" t="s">
        <v>2979</v>
      </c>
    </row>
    <row r="390" spans="1:10" ht="25.5" x14ac:dyDescent="0.2">
      <c r="A390" s="120" t="s">
        <v>1273</v>
      </c>
      <c r="B390" s="159" t="s">
        <v>19</v>
      </c>
      <c r="C390" s="159" t="s">
        <v>1274</v>
      </c>
      <c r="D390" s="159" t="s">
        <v>246</v>
      </c>
      <c r="E390" s="121" t="s">
        <v>136</v>
      </c>
      <c r="F390" s="120" t="s">
        <v>245</v>
      </c>
      <c r="G390" s="120" t="s">
        <v>2980</v>
      </c>
      <c r="H390" s="120" t="s">
        <v>2981</v>
      </c>
      <c r="I390" s="120" t="s">
        <v>2984</v>
      </c>
      <c r="J390" s="120" t="s">
        <v>2985</v>
      </c>
    </row>
    <row r="391" spans="1:10" ht="25.5" x14ac:dyDescent="0.2">
      <c r="A391" s="120" t="s">
        <v>1419</v>
      </c>
      <c r="B391" s="159" t="s">
        <v>16</v>
      </c>
      <c r="C391" s="159" t="s">
        <v>1420</v>
      </c>
      <c r="D391" s="159" t="s">
        <v>27</v>
      </c>
      <c r="E391" s="121" t="s">
        <v>136</v>
      </c>
      <c r="F391" s="120" t="s">
        <v>153</v>
      </c>
      <c r="G391" s="120" t="s">
        <v>2982</v>
      </c>
      <c r="H391" s="120" t="s">
        <v>2983</v>
      </c>
      <c r="I391" s="120" t="s">
        <v>2984</v>
      </c>
      <c r="J391" s="120" t="s">
        <v>2985</v>
      </c>
    </row>
    <row r="392" spans="1:10" ht="25.5" x14ac:dyDescent="0.2">
      <c r="A392" s="120" t="s">
        <v>998</v>
      </c>
      <c r="B392" s="159" t="s">
        <v>19</v>
      </c>
      <c r="C392" s="159" t="s">
        <v>999</v>
      </c>
      <c r="D392" s="159" t="s">
        <v>246</v>
      </c>
      <c r="E392" s="121" t="s">
        <v>136</v>
      </c>
      <c r="F392" s="120" t="s">
        <v>245</v>
      </c>
      <c r="G392" s="120" t="s">
        <v>2986</v>
      </c>
      <c r="H392" s="120" t="s">
        <v>2987</v>
      </c>
      <c r="I392" s="120" t="s">
        <v>2984</v>
      </c>
      <c r="J392" s="120" t="s">
        <v>2989</v>
      </c>
    </row>
    <row r="393" spans="1:10" x14ac:dyDescent="0.2">
      <c r="A393" s="120" t="s">
        <v>1949</v>
      </c>
      <c r="B393" s="159" t="s">
        <v>455</v>
      </c>
      <c r="C393" s="159" t="s">
        <v>1950</v>
      </c>
      <c r="D393" s="159" t="s">
        <v>28</v>
      </c>
      <c r="E393" s="121" t="s">
        <v>20</v>
      </c>
      <c r="F393" s="120" t="s">
        <v>2745</v>
      </c>
      <c r="G393" s="120" t="s">
        <v>339</v>
      </c>
      <c r="H393" s="120" t="s">
        <v>2988</v>
      </c>
      <c r="I393" s="120" t="s">
        <v>2984</v>
      </c>
      <c r="J393" s="120" t="s">
        <v>2989</v>
      </c>
    </row>
    <row r="394" spans="1:10" ht="38.25" x14ac:dyDescent="0.2">
      <c r="A394" s="120" t="s">
        <v>1580</v>
      </c>
      <c r="B394" s="159" t="s">
        <v>16</v>
      </c>
      <c r="C394" s="159" t="s">
        <v>1581</v>
      </c>
      <c r="D394" s="159" t="s">
        <v>175</v>
      </c>
      <c r="E394" s="121" t="s">
        <v>136</v>
      </c>
      <c r="F394" s="120" t="s">
        <v>153</v>
      </c>
      <c r="G394" s="120" t="s">
        <v>2990</v>
      </c>
      <c r="H394" s="120" t="s">
        <v>2991</v>
      </c>
      <c r="I394" s="120" t="s">
        <v>2984</v>
      </c>
      <c r="J394" s="120" t="s">
        <v>2989</v>
      </c>
    </row>
    <row r="395" spans="1:10" ht="38.25" x14ac:dyDescent="0.2">
      <c r="A395" s="120" t="s">
        <v>1345</v>
      </c>
      <c r="B395" s="159" t="s">
        <v>16</v>
      </c>
      <c r="C395" s="159" t="s">
        <v>1346</v>
      </c>
      <c r="D395" s="159" t="s">
        <v>175</v>
      </c>
      <c r="E395" s="121" t="s">
        <v>136</v>
      </c>
      <c r="F395" s="120" t="s">
        <v>153</v>
      </c>
      <c r="G395" s="120" t="s">
        <v>2990</v>
      </c>
      <c r="H395" s="120" t="s">
        <v>2991</v>
      </c>
      <c r="I395" s="120" t="s">
        <v>2984</v>
      </c>
      <c r="J395" s="120" t="s">
        <v>2994</v>
      </c>
    </row>
    <row r="396" spans="1:10" ht="25.5" x14ac:dyDescent="0.2">
      <c r="A396" s="120" t="s">
        <v>1193</v>
      </c>
      <c r="B396" s="159" t="s">
        <v>16</v>
      </c>
      <c r="C396" s="159" t="s">
        <v>1194</v>
      </c>
      <c r="D396" s="159" t="s">
        <v>244</v>
      </c>
      <c r="E396" s="121" t="s">
        <v>136</v>
      </c>
      <c r="F396" s="120" t="s">
        <v>2310</v>
      </c>
      <c r="G396" s="120" t="s">
        <v>2992</v>
      </c>
      <c r="H396" s="120" t="s">
        <v>2993</v>
      </c>
      <c r="I396" s="120" t="s">
        <v>2984</v>
      </c>
      <c r="J396" s="120" t="s">
        <v>2994</v>
      </c>
    </row>
    <row r="397" spans="1:10" x14ac:dyDescent="0.2">
      <c r="A397" s="120" t="s">
        <v>1823</v>
      </c>
      <c r="B397" s="159" t="s">
        <v>16</v>
      </c>
      <c r="C397" s="159" t="s">
        <v>1824</v>
      </c>
      <c r="D397" s="159" t="s">
        <v>214</v>
      </c>
      <c r="E397" s="121" t="s">
        <v>20</v>
      </c>
      <c r="F397" s="120" t="s">
        <v>2995</v>
      </c>
      <c r="G397" s="120" t="s">
        <v>2996</v>
      </c>
      <c r="H397" s="120" t="s">
        <v>2997</v>
      </c>
      <c r="I397" s="120" t="s">
        <v>2984</v>
      </c>
      <c r="J397" s="120" t="s">
        <v>351</v>
      </c>
    </row>
    <row r="398" spans="1:10" ht="38.25" x14ac:dyDescent="0.2">
      <c r="A398" s="120" t="s">
        <v>1503</v>
      </c>
      <c r="B398" s="159" t="s">
        <v>19</v>
      </c>
      <c r="C398" s="159" t="s">
        <v>1504</v>
      </c>
      <c r="D398" s="159" t="s">
        <v>175</v>
      </c>
      <c r="E398" s="121" t="s">
        <v>136</v>
      </c>
      <c r="F398" s="120" t="s">
        <v>245</v>
      </c>
      <c r="G398" s="120" t="s">
        <v>2998</v>
      </c>
      <c r="H398" s="120" t="s">
        <v>2999</v>
      </c>
      <c r="I398" s="120" t="s">
        <v>2984</v>
      </c>
      <c r="J398" s="120" t="s">
        <v>351</v>
      </c>
    </row>
    <row r="399" spans="1:10" ht="25.5" x14ac:dyDescent="0.2">
      <c r="A399" s="120" t="s">
        <v>1282</v>
      </c>
      <c r="B399" s="159" t="s">
        <v>19</v>
      </c>
      <c r="C399" s="159" t="s">
        <v>1283</v>
      </c>
      <c r="D399" s="159" t="s">
        <v>27</v>
      </c>
      <c r="E399" s="121" t="s">
        <v>136</v>
      </c>
      <c r="F399" s="120" t="s">
        <v>2310</v>
      </c>
      <c r="G399" s="120" t="s">
        <v>3000</v>
      </c>
      <c r="H399" s="120" t="s">
        <v>3001</v>
      </c>
      <c r="I399" s="120" t="s">
        <v>2984</v>
      </c>
      <c r="J399" s="120" t="s">
        <v>3004</v>
      </c>
    </row>
    <row r="400" spans="1:10" ht="38.25" x14ac:dyDescent="0.2">
      <c r="A400" s="120" t="s">
        <v>1661</v>
      </c>
      <c r="B400" s="159" t="s">
        <v>19</v>
      </c>
      <c r="C400" s="159" t="s">
        <v>1662</v>
      </c>
      <c r="D400" s="159" t="s">
        <v>175</v>
      </c>
      <c r="E400" s="121" t="s">
        <v>23</v>
      </c>
      <c r="F400" s="120" t="s">
        <v>2154</v>
      </c>
      <c r="G400" s="120" t="s">
        <v>3002</v>
      </c>
      <c r="H400" s="120" t="s">
        <v>3003</v>
      </c>
      <c r="I400" s="120" t="s">
        <v>2984</v>
      </c>
      <c r="J400" s="120" t="s">
        <v>3004</v>
      </c>
    </row>
    <row r="401" spans="1:10" ht="25.5" x14ac:dyDescent="0.2">
      <c r="A401" s="120" t="s">
        <v>266</v>
      </c>
      <c r="B401" s="159" t="s">
        <v>16</v>
      </c>
      <c r="C401" s="159" t="s">
        <v>267</v>
      </c>
      <c r="D401" s="159" t="s">
        <v>244</v>
      </c>
      <c r="E401" s="121" t="s">
        <v>136</v>
      </c>
      <c r="F401" s="120" t="s">
        <v>2310</v>
      </c>
      <c r="G401" s="120" t="s">
        <v>2472</v>
      </c>
      <c r="H401" s="120" t="s">
        <v>3005</v>
      </c>
      <c r="I401" s="120" t="s">
        <v>2984</v>
      </c>
      <c r="J401" s="120" t="s">
        <v>3004</v>
      </c>
    </row>
    <row r="402" spans="1:10" ht="38.25" x14ac:dyDescent="0.2">
      <c r="A402" s="120" t="s">
        <v>785</v>
      </c>
      <c r="B402" s="159" t="s">
        <v>19</v>
      </c>
      <c r="C402" s="159" t="s">
        <v>786</v>
      </c>
      <c r="D402" s="159" t="s">
        <v>2077</v>
      </c>
      <c r="E402" s="121" t="s">
        <v>20</v>
      </c>
      <c r="F402" s="120" t="s">
        <v>2803</v>
      </c>
      <c r="G402" s="120" t="s">
        <v>2626</v>
      </c>
      <c r="H402" s="120" t="s">
        <v>3006</v>
      </c>
      <c r="I402" s="120" t="s">
        <v>2984</v>
      </c>
      <c r="J402" s="120" t="s">
        <v>3009</v>
      </c>
    </row>
    <row r="403" spans="1:10" ht="38.25" x14ac:dyDescent="0.2">
      <c r="A403" s="120" t="s">
        <v>1538</v>
      </c>
      <c r="B403" s="159" t="s">
        <v>19</v>
      </c>
      <c r="C403" s="159" t="s">
        <v>1539</v>
      </c>
      <c r="D403" s="159" t="s">
        <v>175</v>
      </c>
      <c r="E403" s="121" t="s">
        <v>136</v>
      </c>
      <c r="F403" s="120" t="s">
        <v>2121</v>
      </c>
      <c r="G403" s="120" t="s">
        <v>3007</v>
      </c>
      <c r="H403" s="120" t="s">
        <v>3008</v>
      </c>
      <c r="I403" s="120" t="s">
        <v>2984</v>
      </c>
      <c r="J403" s="120" t="s">
        <v>3009</v>
      </c>
    </row>
    <row r="404" spans="1:10" ht="25.5" x14ac:dyDescent="0.2">
      <c r="A404" s="120" t="s">
        <v>1315</v>
      </c>
      <c r="B404" s="159" t="s">
        <v>19</v>
      </c>
      <c r="C404" s="159" t="s">
        <v>1316</v>
      </c>
      <c r="D404" s="159" t="s">
        <v>27</v>
      </c>
      <c r="E404" s="121" t="s">
        <v>136</v>
      </c>
      <c r="F404" s="120" t="s">
        <v>245</v>
      </c>
      <c r="G404" s="120" t="s">
        <v>2401</v>
      </c>
      <c r="H404" s="120" t="s">
        <v>3010</v>
      </c>
      <c r="I404" s="120" t="s">
        <v>2984</v>
      </c>
      <c r="J404" s="120" t="s">
        <v>3012</v>
      </c>
    </row>
    <row r="405" spans="1:10" ht="38.25" x14ac:dyDescent="0.2">
      <c r="A405" s="120" t="s">
        <v>1553</v>
      </c>
      <c r="B405" s="159" t="s">
        <v>19</v>
      </c>
      <c r="C405" s="159" t="s">
        <v>1554</v>
      </c>
      <c r="D405" s="159" t="s">
        <v>175</v>
      </c>
      <c r="E405" s="121" t="s">
        <v>136</v>
      </c>
      <c r="F405" s="120" t="s">
        <v>141</v>
      </c>
      <c r="G405" s="120" t="s">
        <v>3011</v>
      </c>
      <c r="H405" s="120" t="s">
        <v>3011</v>
      </c>
      <c r="I405" s="120" t="s">
        <v>2984</v>
      </c>
      <c r="J405" s="120" t="s">
        <v>3012</v>
      </c>
    </row>
    <row r="406" spans="1:10" ht="25.5" x14ac:dyDescent="0.2">
      <c r="A406" s="120" t="s">
        <v>894</v>
      </c>
      <c r="B406" s="159" t="s">
        <v>19</v>
      </c>
      <c r="C406" s="159" t="s">
        <v>895</v>
      </c>
      <c r="D406" s="159" t="s">
        <v>246</v>
      </c>
      <c r="E406" s="121" t="s">
        <v>136</v>
      </c>
      <c r="F406" s="120" t="s">
        <v>245</v>
      </c>
      <c r="G406" s="120" t="s">
        <v>3013</v>
      </c>
      <c r="H406" s="120" t="s">
        <v>2264</v>
      </c>
      <c r="I406" s="120" t="s">
        <v>2984</v>
      </c>
      <c r="J406" s="120" t="s">
        <v>3012</v>
      </c>
    </row>
    <row r="407" spans="1:10" ht="38.25" x14ac:dyDescent="0.2">
      <c r="A407" s="120" t="s">
        <v>1138</v>
      </c>
      <c r="B407" s="159" t="s">
        <v>19</v>
      </c>
      <c r="C407" s="159" t="s">
        <v>1139</v>
      </c>
      <c r="D407" s="159" t="s">
        <v>246</v>
      </c>
      <c r="E407" s="121" t="s">
        <v>136</v>
      </c>
      <c r="F407" s="120" t="s">
        <v>153</v>
      </c>
      <c r="G407" s="120" t="s">
        <v>3014</v>
      </c>
      <c r="H407" s="120" t="s">
        <v>3015</v>
      </c>
      <c r="I407" s="120" t="s">
        <v>2984</v>
      </c>
      <c r="J407" s="120" t="s">
        <v>3018</v>
      </c>
    </row>
    <row r="408" spans="1:10" ht="25.5" x14ac:dyDescent="0.2">
      <c r="A408" s="120" t="s">
        <v>929</v>
      </c>
      <c r="B408" s="159" t="s">
        <v>19</v>
      </c>
      <c r="C408" s="159" t="s">
        <v>930</v>
      </c>
      <c r="D408" s="159" t="s">
        <v>246</v>
      </c>
      <c r="E408" s="121" t="s">
        <v>136</v>
      </c>
      <c r="F408" s="120" t="s">
        <v>153</v>
      </c>
      <c r="G408" s="120" t="s">
        <v>3016</v>
      </c>
      <c r="H408" s="120" t="s">
        <v>3017</v>
      </c>
      <c r="I408" s="120" t="s">
        <v>2984</v>
      </c>
      <c r="J408" s="120" t="s">
        <v>3018</v>
      </c>
    </row>
    <row r="409" spans="1:10" ht="25.5" x14ac:dyDescent="0.2">
      <c r="A409" s="120" t="s">
        <v>1722</v>
      </c>
      <c r="B409" s="159" t="s">
        <v>19</v>
      </c>
      <c r="C409" s="159" t="s">
        <v>1723</v>
      </c>
      <c r="D409" s="159" t="s">
        <v>27</v>
      </c>
      <c r="E409" s="121" t="s">
        <v>136</v>
      </c>
      <c r="F409" s="120" t="s">
        <v>3019</v>
      </c>
      <c r="G409" s="120" t="s">
        <v>3020</v>
      </c>
      <c r="H409" s="120" t="s">
        <v>3021</v>
      </c>
      <c r="I409" s="120" t="s">
        <v>2984</v>
      </c>
      <c r="J409" s="120" t="s">
        <v>3018</v>
      </c>
    </row>
    <row r="410" spans="1:10" ht="38.25" x14ac:dyDescent="0.2">
      <c r="A410" s="120" t="s">
        <v>1321</v>
      </c>
      <c r="B410" s="159" t="s">
        <v>16</v>
      </c>
      <c r="C410" s="159" t="s">
        <v>1322</v>
      </c>
      <c r="D410" s="159" t="s">
        <v>175</v>
      </c>
      <c r="E410" s="121" t="s">
        <v>136</v>
      </c>
      <c r="F410" s="120" t="s">
        <v>2310</v>
      </c>
      <c r="G410" s="120" t="s">
        <v>3022</v>
      </c>
      <c r="H410" s="120" t="s">
        <v>3023</v>
      </c>
      <c r="I410" s="120" t="s">
        <v>2984</v>
      </c>
      <c r="J410" s="120" t="s">
        <v>352</v>
      </c>
    </row>
    <row r="411" spans="1:10" ht="38.25" x14ac:dyDescent="0.2">
      <c r="A411" s="120" t="s">
        <v>1333</v>
      </c>
      <c r="B411" s="159" t="s">
        <v>16</v>
      </c>
      <c r="C411" s="159" t="s">
        <v>1334</v>
      </c>
      <c r="D411" s="159" t="s">
        <v>175</v>
      </c>
      <c r="E411" s="121" t="s">
        <v>136</v>
      </c>
      <c r="F411" s="120" t="s">
        <v>245</v>
      </c>
      <c r="G411" s="120" t="s">
        <v>3024</v>
      </c>
      <c r="H411" s="120" t="s">
        <v>3025</v>
      </c>
      <c r="I411" s="120" t="s">
        <v>2984</v>
      </c>
      <c r="J411" s="120" t="s">
        <v>352</v>
      </c>
    </row>
    <row r="412" spans="1:10" ht="38.25" x14ac:dyDescent="0.2">
      <c r="A412" s="120" t="s">
        <v>1510</v>
      </c>
      <c r="B412" s="159" t="s">
        <v>19</v>
      </c>
      <c r="C412" s="159" t="s">
        <v>1511</v>
      </c>
      <c r="D412" s="159" t="s">
        <v>175</v>
      </c>
      <c r="E412" s="121" t="s">
        <v>136</v>
      </c>
      <c r="F412" s="120" t="s">
        <v>141</v>
      </c>
      <c r="G412" s="120" t="s">
        <v>3026</v>
      </c>
      <c r="H412" s="120" t="s">
        <v>3026</v>
      </c>
      <c r="I412" s="120" t="s">
        <v>2984</v>
      </c>
      <c r="J412" s="120" t="s">
        <v>352</v>
      </c>
    </row>
    <row r="413" spans="1:10" ht="25.5" x14ac:dyDescent="0.2">
      <c r="A413" s="120" t="s">
        <v>681</v>
      </c>
      <c r="B413" s="159" t="s">
        <v>19</v>
      </c>
      <c r="C413" s="159" t="s">
        <v>682</v>
      </c>
      <c r="D413" s="159" t="s">
        <v>142</v>
      </c>
      <c r="E413" s="121" t="s">
        <v>158</v>
      </c>
      <c r="F413" s="120" t="s">
        <v>3027</v>
      </c>
      <c r="G413" s="120" t="s">
        <v>3028</v>
      </c>
      <c r="H413" s="120" t="s">
        <v>3029</v>
      </c>
      <c r="I413" s="120" t="s">
        <v>2984</v>
      </c>
      <c r="J413" s="120" t="s">
        <v>3030</v>
      </c>
    </row>
    <row r="414" spans="1:10" ht="25.5" x14ac:dyDescent="0.2">
      <c r="A414" s="120" t="s">
        <v>840</v>
      </c>
      <c r="B414" s="159" t="s">
        <v>16</v>
      </c>
      <c r="C414" s="159" t="s">
        <v>841</v>
      </c>
      <c r="D414" s="159">
        <v>1503</v>
      </c>
      <c r="E414" s="121" t="s">
        <v>20</v>
      </c>
      <c r="F414" s="120" t="s">
        <v>3031</v>
      </c>
      <c r="G414" s="120" t="s">
        <v>3032</v>
      </c>
      <c r="H414" s="120" t="s">
        <v>3033</v>
      </c>
      <c r="I414" s="120" t="s">
        <v>2984</v>
      </c>
      <c r="J414" s="120" t="s">
        <v>3030</v>
      </c>
    </row>
    <row r="415" spans="1:10" x14ac:dyDescent="0.2">
      <c r="A415" s="120" t="s">
        <v>1303</v>
      </c>
      <c r="B415" s="159" t="s">
        <v>16</v>
      </c>
      <c r="C415" s="159" t="s">
        <v>1304</v>
      </c>
      <c r="D415" s="159" t="s">
        <v>27</v>
      </c>
      <c r="E415" s="121" t="s">
        <v>136</v>
      </c>
      <c r="F415" s="120" t="s">
        <v>3034</v>
      </c>
      <c r="G415" s="120" t="s">
        <v>2346</v>
      </c>
      <c r="H415" s="120" t="s">
        <v>3035</v>
      </c>
      <c r="I415" s="120" t="s">
        <v>2984</v>
      </c>
      <c r="J415" s="120" t="s">
        <v>3030</v>
      </c>
    </row>
    <row r="416" spans="1:10" ht="38.25" x14ac:dyDescent="0.2">
      <c r="A416" s="120" t="s">
        <v>1653</v>
      </c>
      <c r="B416" s="159" t="s">
        <v>16</v>
      </c>
      <c r="C416" s="159" t="s">
        <v>1654</v>
      </c>
      <c r="D416" s="159" t="s">
        <v>175</v>
      </c>
      <c r="E416" s="121" t="s">
        <v>136</v>
      </c>
      <c r="F416" s="120" t="s">
        <v>176</v>
      </c>
      <c r="G416" s="120" t="s">
        <v>3036</v>
      </c>
      <c r="H416" s="120" t="s">
        <v>3037</v>
      </c>
      <c r="I416" s="120" t="s">
        <v>2984</v>
      </c>
      <c r="J416" s="120" t="s">
        <v>3038</v>
      </c>
    </row>
    <row r="417" spans="1:10" ht="38.25" x14ac:dyDescent="0.2">
      <c r="A417" s="120" t="s">
        <v>1594</v>
      </c>
      <c r="B417" s="159" t="s">
        <v>19</v>
      </c>
      <c r="C417" s="159" t="s">
        <v>1595</v>
      </c>
      <c r="D417" s="159" t="s">
        <v>175</v>
      </c>
      <c r="E417" s="121" t="s">
        <v>23</v>
      </c>
      <c r="F417" s="120" t="s">
        <v>176</v>
      </c>
      <c r="G417" s="120" t="s">
        <v>3039</v>
      </c>
      <c r="H417" s="120" t="s">
        <v>3040</v>
      </c>
      <c r="I417" s="120" t="s">
        <v>2984</v>
      </c>
      <c r="J417" s="120" t="s">
        <v>3038</v>
      </c>
    </row>
    <row r="418" spans="1:10" ht="38.25" x14ac:dyDescent="0.2">
      <c r="A418" s="120" t="s">
        <v>920</v>
      </c>
      <c r="B418" s="159" t="s">
        <v>19</v>
      </c>
      <c r="C418" s="159" t="s">
        <v>921</v>
      </c>
      <c r="D418" s="159" t="s">
        <v>246</v>
      </c>
      <c r="E418" s="121" t="s">
        <v>136</v>
      </c>
      <c r="F418" s="120" t="s">
        <v>2310</v>
      </c>
      <c r="G418" s="120" t="s">
        <v>3041</v>
      </c>
      <c r="H418" s="120" t="s">
        <v>3042</v>
      </c>
      <c r="I418" s="120" t="s">
        <v>2984</v>
      </c>
      <c r="J418" s="120" t="s">
        <v>3038</v>
      </c>
    </row>
    <row r="419" spans="1:10" ht="25.5" x14ac:dyDescent="0.2">
      <c r="A419" s="120" t="s">
        <v>953</v>
      </c>
      <c r="B419" s="159" t="s">
        <v>19</v>
      </c>
      <c r="C419" s="159" t="s">
        <v>954</v>
      </c>
      <c r="D419" s="159" t="s">
        <v>246</v>
      </c>
      <c r="E419" s="121" t="s">
        <v>136</v>
      </c>
      <c r="F419" s="120" t="s">
        <v>176</v>
      </c>
      <c r="G419" s="120" t="s">
        <v>3043</v>
      </c>
      <c r="H419" s="120" t="s">
        <v>3044</v>
      </c>
      <c r="I419" s="120" t="s">
        <v>2984</v>
      </c>
      <c r="J419" s="120" t="s">
        <v>3047</v>
      </c>
    </row>
    <row r="420" spans="1:10" ht="38.25" x14ac:dyDescent="0.2">
      <c r="A420" s="120" t="s">
        <v>1377</v>
      </c>
      <c r="B420" s="159" t="s">
        <v>19</v>
      </c>
      <c r="C420" s="159" t="s">
        <v>1378</v>
      </c>
      <c r="D420" s="159" t="s">
        <v>175</v>
      </c>
      <c r="E420" s="121" t="s">
        <v>136</v>
      </c>
      <c r="F420" s="120" t="s">
        <v>2154</v>
      </c>
      <c r="G420" s="120" t="s">
        <v>3045</v>
      </c>
      <c r="H420" s="120" t="s">
        <v>3046</v>
      </c>
      <c r="I420" s="120" t="s">
        <v>2984</v>
      </c>
      <c r="J420" s="120" t="s">
        <v>3047</v>
      </c>
    </row>
    <row r="421" spans="1:10" ht="38.25" x14ac:dyDescent="0.2">
      <c r="A421" s="120" t="s">
        <v>1441</v>
      </c>
      <c r="B421" s="159" t="s">
        <v>19</v>
      </c>
      <c r="C421" s="159" t="s">
        <v>1442</v>
      </c>
      <c r="D421" s="159" t="s">
        <v>175</v>
      </c>
      <c r="E421" s="121" t="s">
        <v>23</v>
      </c>
      <c r="F421" s="120" t="s">
        <v>3048</v>
      </c>
      <c r="G421" s="120" t="s">
        <v>3049</v>
      </c>
      <c r="H421" s="120" t="s">
        <v>3050</v>
      </c>
      <c r="I421" s="120" t="s">
        <v>2984</v>
      </c>
      <c r="J421" s="120" t="s">
        <v>3047</v>
      </c>
    </row>
    <row r="422" spans="1:10" ht="38.25" x14ac:dyDescent="0.2">
      <c r="A422" s="120" t="s">
        <v>1441</v>
      </c>
      <c r="B422" s="159" t="s">
        <v>19</v>
      </c>
      <c r="C422" s="159" t="s">
        <v>1444</v>
      </c>
      <c r="D422" s="159" t="s">
        <v>175</v>
      </c>
      <c r="E422" s="121" t="s">
        <v>23</v>
      </c>
      <c r="F422" s="120" t="s">
        <v>3048</v>
      </c>
      <c r="G422" s="120" t="s">
        <v>3049</v>
      </c>
      <c r="H422" s="120" t="s">
        <v>3050</v>
      </c>
      <c r="I422" s="120" t="s">
        <v>2984</v>
      </c>
      <c r="J422" s="120" t="s">
        <v>3051</v>
      </c>
    </row>
    <row r="423" spans="1:10" ht="38.25" x14ac:dyDescent="0.2">
      <c r="A423" s="120" t="s">
        <v>1441</v>
      </c>
      <c r="B423" s="159" t="s">
        <v>19</v>
      </c>
      <c r="C423" s="159" t="s">
        <v>1446</v>
      </c>
      <c r="D423" s="159" t="s">
        <v>175</v>
      </c>
      <c r="E423" s="121" t="s">
        <v>23</v>
      </c>
      <c r="F423" s="120" t="s">
        <v>3048</v>
      </c>
      <c r="G423" s="120" t="s">
        <v>3049</v>
      </c>
      <c r="H423" s="120" t="s">
        <v>3050</v>
      </c>
      <c r="I423" s="120" t="s">
        <v>2984</v>
      </c>
      <c r="J423" s="120" t="s">
        <v>3051</v>
      </c>
    </row>
    <row r="424" spans="1:10" ht="38.25" x14ac:dyDescent="0.2">
      <c r="A424" s="120" t="s">
        <v>1441</v>
      </c>
      <c r="B424" s="159" t="s">
        <v>19</v>
      </c>
      <c r="C424" s="159" t="s">
        <v>1448</v>
      </c>
      <c r="D424" s="159" t="s">
        <v>175</v>
      </c>
      <c r="E424" s="121" t="s">
        <v>23</v>
      </c>
      <c r="F424" s="120" t="s">
        <v>3048</v>
      </c>
      <c r="G424" s="120" t="s">
        <v>3049</v>
      </c>
      <c r="H424" s="120" t="s">
        <v>3050</v>
      </c>
      <c r="I424" s="120" t="s">
        <v>2984</v>
      </c>
      <c r="J424" s="120" t="s">
        <v>3051</v>
      </c>
    </row>
    <row r="425" spans="1:10" ht="38.25" x14ac:dyDescent="0.2">
      <c r="A425" s="120" t="s">
        <v>1441</v>
      </c>
      <c r="B425" s="159" t="s">
        <v>19</v>
      </c>
      <c r="C425" s="159" t="s">
        <v>1450</v>
      </c>
      <c r="D425" s="159" t="s">
        <v>175</v>
      </c>
      <c r="E425" s="121" t="s">
        <v>23</v>
      </c>
      <c r="F425" s="120" t="s">
        <v>3048</v>
      </c>
      <c r="G425" s="120" t="s">
        <v>3049</v>
      </c>
      <c r="H425" s="120" t="s">
        <v>3050</v>
      </c>
      <c r="I425" s="120" t="s">
        <v>2984</v>
      </c>
      <c r="J425" s="120" t="s">
        <v>3051</v>
      </c>
    </row>
    <row r="426" spans="1:10" ht="38.25" x14ac:dyDescent="0.2">
      <c r="A426" s="120" t="s">
        <v>1235</v>
      </c>
      <c r="B426" s="159" t="s">
        <v>19</v>
      </c>
      <c r="C426" s="159" t="s">
        <v>1236</v>
      </c>
      <c r="D426" s="159" t="s">
        <v>246</v>
      </c>
      <c r="E426" s="121" t="s">
        <v>136</v>
      </c>
      <c r="F426" s="120" t="s">
        <v>2310</v>
      </c>
      <c r="G426" s="120" t="s">
        <v>3052</v>
      </c>
      <c r="H426" s="120" t="s">
        <v>3053</v>
      </c>
      <c r="I426" s="120" t="s">
        <v>2984</v>
      </c>
      <c r="J426" s="120" t="s">
        <v>353</v>
      </c>
    </row>
    <row r="427" spans="1:10" ht="38.25" x14ac:dyDescent="0.2">
      <c r="A427" s="120" t="s">
        <v>917</v>
      </c>
      <c r="B427" s="159" t="s">
        <v>19</v>
      </c>
      <c r="C427" s="159" t="s">
        <v>918</v>
      </c>
      <c r="D427" s="159" t="s">
        <v>246</v>
      </c>
      <c r="E427" s="121" t="s">
        <v>136</v>
      </c>
      <c r="F427" s="120" t="s">
        <v>2310</v>
      </c>
      <c r="G427" s="120" t="s">
        <v>3054</v>
      </c>
      <c r="H427" s="120" t="s">
        <v>3055</v>
      </c>
      <c r="I427" s="120" t="s">
        <v>2984</v>
      </c>
      <c r="J427" s="120" t="s">
        <v>353</v>
      </c>
    </row>
    <row r="428" spans="1:10" ht="38.25" x14ac:dyDescent="0.2">
      <c r="A428" s="120" t="s">
        <v>1535</v>
      </c>
      <c r="B428" s="159" t="s">
        <v>19</v>
      </c>
      <c r="C428" s="159" t="s">
        <v>1536</v>
      </c>
      <c r="D428" s="159" t="s">
        <v>175</v>
      </c>
      <c r="E428" s="121" t="s">
        <v>136</v>
      </c>
      <c r="F428" s="120" t="s">
        <v>141</v>
      </c>
      <c r="G428" s="120" t="s">
        <v>3056</v>
      </c>
      <c r="H428" s="120" t="s">
        <v>3056</v>
      </c>
      <c r="I428" s="120" t="s">
        <v>2984</v>
      </c>
      <c r="J428" s="120" t="s">
        <v>353</v>
      </c>
    </row>
    <row r="429" spans="1:10" ht="25.5" x14ac:dyDescent="0.2">
      <c r="A429" s="120" t="s">
        <v>1683</v>
      </c>
      <c r="B429" s="159" t="s">
        <v>16</v>
      </c>
      <c r="C429" s="159" t="s">
        <v>1684</v>
      </c>
      <c r="D429" s="159">
        <v>55</v>
      </c>
      <c r="E429" s="121" t="s">
        <v>136</v>
      </c>
      <c r="F429" s="120" t="s">
        <v>245</v>
      </c>
      <c r="G429" s="120" t="s">
        <v>2917</v>
      </c>
      <c r="H429" s="120" t="s">
        <v>3057</v>
      </c>
      <c r="I429" s="120" t="s">
        <v>2984</v>
      </c>
      <c r="J429" s="120" t="s">
        <v>3060</v>
      </c>
    </row>
    <row r="430" spans="1:10" ht="38.25" x14ac:dyDescent="0.2">
      <c r="A430" s="120" t="s">
        <v>1373</v>
      </c>
      <c r="B430" s="159" t="s">
        <v>19</v>
      </c>
      <c r="C430" s="159" t="s">
        <v>1374</v>
      </c>
      <c r="D430" s="159" t="s">
        <v>175</v>
      </c>
      <c r="E430" s="121" t="s">
        <v>136</v>
      </c>
      <c r="F430" s="120" t="s">
        <v>245</v>
      </c>
      <c r="G430" s="120" t="s">
        <v>3058</v>
      </c>
      <c r="H430" s="120" t="s">
        <v>3059</v>
      </c>
      <c r="I430" s="120" t="s">
        <v>2984</v>
      </c>
      <c r="J430" s="120" t="s">
        <v>3060</v>
      </c>
    </row>
    <row r="431" spans="1:10" ht="38.25" x14ac:dyDescent="0.2">
      <c r="A431" s="120" t="s">
        <v>1001</v>
      </c>
      <c r="B431" s="159" t="s">
        <v>19</v>
      </c>
      <c r="C431" s="159" t="s">
        <v>1002</v>
      </c>
      <c r="D431" s="159" t="s">
        <v>246</v>
      </c>
      <c r="E431" s="121" t="s">
        <v>136</v>
      </c>
      <c r="F431" s="120" t="s">
        <v>2154</v>
      </c>
      <c r="G431" s="120" t="s">
        <v>3061</v>
      </c>
      <c r="H431" s="120" t="s">
        <v>3062</v>
      </c>
      <c r="I431" s="120" t="s">
        <v>2984</v>
      </c>
      <c r="J431" s="120" t="s">
        <v>3060</v>
      </c>
    </row>
    <row r="432" spans="1:10" ht="38.25" x14ac:dyDescent="0.2">
      <c r="A432" s="120" t="s">
        <v>264</v>
      </c>
      <c r="B432" s="159" t="s">
        <v>19</v>
      </c>
      <c r="C432" s="159" t="s">
        <v>265</v>
      </c>
      <c r="D432" s="159" t="s">
        <v>246</v>
      </c>
      <c r="E432" s="121" t="s">
        <v>136</v>
      </c>
      <c r="F432" s="120" t="s">
        <v>153</v>
      </c>
      <c r="G432" s="120" t="s">
        <v>3063</v>
      </c>
      <c r="H432" s="120" t="s">
        <v>3064</v>
      </c>
      <c r="I432" s="120" t="s">
        <v>2984</v>
      </c>
      <c r="J432" s="120" t="s">
        <v>3060</v>
      </c>
    </row>
    <row r="433" spans="1:10" ht="38.25" x14ac:dyDescent="0.2">
      <c r="A433" s="120" t="s">
        <v>1573</v>
      </c>
      <c r="B433" s="159" t="s">
        <v>19</v>
      </c>
      <c r="C433" s="159" t="s">
        <v>1574</v>
      </c>
      <c r="D433" s="159" t="s">
        <v>246</v>
      </c>
      <c r="E433" s="121" t="s">
        <v>23</v>
      </c>
      <c r="F433" s="120" t="s">
        <v>302</v>
      </c>
      <c r="G433" s="120" t="s">
        <v>3065</v>
      </c>
      <c r="H433" s="120" t="s">
        <v>3066</v>
      </c>
      <c r="I433" s="120" t="s">
        <v>2984</v>
      </c>
      <c r="J433" s="120" t="s">
        <v>3069</v>
      </c>
    </row>
    <row r="434" spans="1:10" ht="25.5" x14ac:dyDescent="0.2">
      <c r="A434" s="120" t="s">
        <v>950</v>
      </c>
      <c r="B434" s="159" t="s">
        <v>19</v>
      </c>
      <c r="C434" s="159" t="s">
        <v>951</v>
      </c>
      <c r="D434" s="159" t="s">
        <v>246</v>
      </c>
      <c r="E434" s="121" t="s">
        <v>136</v>
      </c>
      <c r="F434" s="120" t="s">
        <v>245</v>
      </c>
      <c r="G434" s="120" t="s">
        <v>3067</v>
      </c>
      <c r="H434" s="120" t="s">
        <v>3068</v>
      </c>
      <c r="I434" s="120" t="s">
        <v>2984</v>
      </c>
      <c r="J434" s="120" t="s">
        <v>3069</v>
      </c>
    </row>
    <row r="435" spans="1:10" ht="38.25" x14ac:dyDescent="0.2">
      <c r="A435" s="120" t="s">
        <v>1550</v>
      </c>
      <c r="B435" s="159" t="s">
        <v>19</v>
      </c>
      <c r="C435" s="159" t="s">
        <v>1551</v>
      </c>
      <c r="D435" s="159" t="s">
        <v>175</v>
      </c>
      <c r="E435" s="121" t="s">
        <v>136</v>
      </c>
      <c r="F435" s="120" t="s">
        <v>245</v>
      </c>
      <c r="G435" s="120" t="s">
        <v>3070</v>
      </c>
      <c r="H435" s="120" t="s">
        <v>3071</v>
      </c>
      <c r="I435" s="120" t="s">
        <v>2984</v>
      </c>
      <c r="J435" s="120" t="s">
        <v>3069</v>
      </c>
    </row>
    <row r="436" spans="1:10" ht="25.5" x14ac:dyDescent="0.2">
      <c r="A436" s="120" t="s">
        <v>664</v>
      </c>
      <c r="B436" s="159" t="s">
        <v>16</v>
      </c>
      <c r="C436" s="159" t="s">
        <v>665</v>
      </c>
      <c r="D436" s="159" t="s">
        <v>142</v>
      </c>
      <c r="E436" s="121" t="s">
        <v>137</v>
      </c>
      <c r="F436" s="120" t="s">
        <v>3072</v>
      </c>
      <c r="G436" s="120" t="s">
        <v>3073</v>
      </c>
      <c r="H436" s="120" t="s">
        <v>3074</v>
      </c>
      <c r="I436" s="120" t="s">
        <v>2984</v>
      </c>
      <c r="J436" s="120" t="s">
        <v>3069</v>
      </c>
    </row>
    <row r="437" spans="1:10" ht="38.25" x14ac:dyDescent="0.2">
      <c r="A437" s="120" t="s">
        <v>1156</v>
      </c>
      <c r="B437" s="159" t="s">
        <v>19</v>
      </c>
      <c r="C437" s="159" t="s">
        <v>1157</v>
      </c>
      <c r="D437" s="159" t="s">
        <v>246</v>
      </c>
      <c r="E437" s="121" t="s">
        <v>136</v>
      </c>
      <c r="F437" s="120" t="s">
        <v>141</v>
      </c>
      <c r="G437" s="120" t="s">
        <v>3075</v>
      </c>
      <c r="H437" s="120" t="s">
        <v>3075</v>
      </c>
      <c r="I437" s="120" t="s">
        <v>2984</v>
      </c>
      <c r="J437" s="120" t="s">
        <v>3069</v>
      </c>
    </row>
    <row r="438" spans="1:10" ht="25.5" x14ac:dyDescent="0.2">
      <c r="A438" s="120" t="s">
        <v>1624</v>
      </c>
      <c r="B438" s="159" t="s">
        <v>19</v>
      </c>
      <c r="C438" s="159" t="s">
        <v>1625</v>
      </c>
      <c r="D438" s="159" t="s">
        <v>27</v>
      </c>
      <c r="E438" s="121" t="s">
        <v>136</v>
      </c>
      <c r="F438" s="120" t="s">
        <v>176</v>
      </c>
      <c r="G438" s="120" t="s">
        <v>3076</v>
      </c>
      <c r="H438" s="120" t="s">
        <v>3077</v>
      </c>
      <c r="I438" s="120" t="s">
        <v>2984</v>
      </c>
      <c r="J438" s="120" t="s">
        <v>329</v>
      </c>
    </row>
    <row r="439" spans="1:10" ht="38.25" x14ac:dyDescent="0.2">
      <c r="A439" s="120" t="s">
        <v>1643</v>
      </c>
      <c r="B439" s="159" t="s">
        <v>16</v>
      </c>
      <c r="C439" s="159" t="s">
        <v>1644</v>
      </c>
      <c r="D439" s="159" t="s">
        <v>175</v>
      </c>
      <c r="E439" s="121" t="s">
        <v>136</v>
      </c>
      <c r="F439" s="120" t="s">
        <v>141</v>
      </c>
      <c r="G439" s="120" t="s">
        <v>3078</v>
      </c>
      <c r="H439" s="120" t="s">
        <v>3078</v>
      </c>
      <c r="I439" s="120" t="s">
        <v>2984</v>
      </c>
      <c r="J439" s="120" t="s">
        <v>329</v>
      </c>
    </row>
    <row r="440" spans="1:10" ht="38.25" x14ac:dyDescent="0.2">
      <c r="A440" s="120" t="s">
        <v>167</v>
      </c>
      <c r="B440" s="159" t="s">
        <v>19</v>
      </c>
      <c r="C440" s="159" t="s">
        <v>1462</v>
      </c>
      <c r="D440" s="159" t="s">
        <v>175</v>
      </c>
      <c r="E440" s="121" t="s">
        <v>23</v>
      </c>
      <c r="F440" s="120" t="s">
        <v>3079</v>
      </c>
      <c r="G440" s="120" t="s">
        <v>2522</v>
      </c>
      <c r="H440" s="120" t="s">
        <v>3080</v>
      </c>
      <c r="I440" s="120" t="s">
        <v>2984</v>
      </c>
      <c r="J440" s="120" t="s">
        <v>329</v>
      </c>
    </row>
    <row r="441" spans="1:10" ht="38.25" x14ac:dyDescent="0.2">
      <c r="A441" s="120" t="s">
        <v>1232</v>
      </c>
      <c r="B441" s="159" t="s">
        <v>19</v>
      </c>
      <c r="C441" s="159" t="s">
        <v>1233</v>
      </c>
      <c r="D441" s="159" t="s">
        <v>246</v>
      </c>
      <c r="E441" s="121" t="s">
        <v>136</v>
      </c>
      <c r="F441" s="120" t="s">
        <v>245</v>
      </c>
      <c r="G441" s="120" t="s">
        <v>3081</v>
      </c>
      <c r="H441" s="120" t="s">
        <v>3082</v>
      </c>
      <c r="I441" s="120" t="s">
        <v>2984</v>
      </c>
      <c r="J441" s="120" t="s">
        <v>329</v>
      </c>
    </row>
    <row r="442" spans="1:10" ht="38.25" x14ac:dyDescent="0.2">
      <c r="A442" s="120" t="s">
        <v>1668</v>
      </c>
      <c r="B442" s="159" t="s">
        <v>19</v>
      </c>
      <c r="C442" s="159" t="s">
        <v>1669</v>
      </c>
      <c r="D442" s="159" t="s">
        <v>175</v>
      </c>
      <c r="E442" s="121" t="s">
        <v>136</v>
      </c>
      <c r="F442" s="120" t="s">
        <v>141</v>
      </c>
      <c r="G442" s="120" t="s">
        <v>3083</v>
      </c>
      <c r="H442" s="120" t="s">
        <v>3083</v>
      </c>
      <c r="I442" s="120" t="s">
        <v>2984</v>
      </c>
      <c r="J442" s="120" t="s">
        <v>329</v>
      </c>
    </row>
    <row r="443" spans="1:10" ht="38.25" x14ac:dyDescent="0.2">
      <c r="A443" s="120" t="s">
        <v>1270</v>
      </c>
      <c r="B443" s="159" t="s">
        <v>19</v>
      </c>
      <c r="C443" s="159" t="s">
        <v>1271</v>
      </c>
      <c r="D443" s="159" t="s">
        <v>246</v>
      </c>
      <c r="E443" s="121" t="s">
        <v>136</v>
      </c>
      <c r="F443" s="120" t="s">
        <v>245</v>
      </c>
      <c r="G443" s="120" t="s">
        <v>3084</v>
      </c>
      <c r="H443" s="120" t="s">
        <v>3085</v>
      </c>
      <c r="I443" s="120" t="s">
        <v>2984</v>
      </c>
      <c r="J443" s="120" t="s">
        <v>3087</v>
      </c>
    </row>
    <row r="444" spans="1:10" ht="38.25" x14ac:dyDescent="0.2">
      <c r="A444" s="120" t="s">
        <v>1141</v>
      </c>
      <c r="B444" s="159" t="s">
        <v>19</v>
      </c>
      <c r="C444" s="159" t="s">
        <v>1142</v>
      </c>
      <c r="D444" s="159" t="s">
        <v>246</v>
      </c>
      <c r="E444" s="121" t="s">
        <v>136</v>
      </c>
      <c r="F444" s="120" t="s">
        <v>141</v>
      </c>
      <c r="G444" s="120" t="s">
        <v>3086</v>
      </c>
      <c r="H444" s="120" t="s">
        <v>3086</v>
      </c>
      <c r="I444" s="120" t="s">
        <v>2984</v>
      </c>
      <c r="J444" s="120" t="s">
        <v>3087</v>
      </c>
    </row>
    <row r="445" spans="1:10" ht="38.25" x14ac:dyDescent="0.2">
      <c r="A445" s="120" t="s">
        <v>1658</v>
      </c>
      <c r="B445" s="159" t="s">
        <v>19</v>
      </c>
      <c r="C445" s="159" t="s">
        <v>1659</v>
      </c>
      <c r="D445" s="159" t="s">
        <v>175</v>
      </c>
      <c r="E445" s="121" t="s">
        <v>136</v>
      </c>
      <c r="F445" s="120" t="s">
        <v>141</v>
      </c>
      <c r="G445" s="120" t="s">
        <v>3088</v>
      </c>
      <c r="H445" s="120" t="s">
        <v>3088</v>
      </c>
      <c r="I445" s="120" t="s">
        <v>2984</v>
      </c>
      <c r="J445" s="120" t="s">
        <v>3087</v>
      </c>
    </row>
    <row r="446" spans="1:10" ht="25.5" x14ac:dyDescent="0.2">
      <c r="A446" s="120" t="s">
        <v>932</v>
      </c>
      <c r="B446" s="159" t="s">
        <v>19</v>
      </c>
      <c r="C446" s="159" t="s">
        <v>933</v>
      </c>
      <c r="D446" s="159" t="s">
        <v>246</v>
      </c>
      <c r="E446" s="121" t="s">
        <v>136</v>
      </c>
      <c r="F446" s="120" t="s">
        <v>2154</v>
      </c>
      <c r="G446" s="120" t="s">
        <v>3089</v>
      </c>
      <c r="H446" s="120" t="s">
        <v>3090</v>
      </c>
      <c r="I446" s="120" t="s">
        <v>2984</v>
      </c>
      <c r="J446" s="120" t="s">
        <v>3087</v>
      </c>
    </row>
    <row r="447" spans="1:10" ht="38.25" x14ac:dyDescent="0.2">
      <c r="A447" s="120" t="s">
        <v>1175</v>
      </c>
      <c r="B447" s="159" t="s">
        <v>19</v>
      </c>
      <c r="C447" s="159" t="s">
        <v>1176</v>
      </c>
      <c r="D447" s="159" t="s">
        <v>246</v>
      </c>
      <c r="E447" s="121" t="s">
        <v>136</v>
      </c>
      <c r="F447" s="120" t="s">
        <v>141</v>
      </c>
      <c r="G447" s="120" t="s">
        <v>3091</v>
      </c>
      <c r="H447" s="120" t="s">
        <v>3091</v>
      </c>
      <c r="I447" s="120" t="s">
        <v>2984</v>
      </c>
      <c r="J447" s="120" t="s">
        <v>3087</v>
      </c>
    </row>
    <row r="448" spans="1:10" x14ac:dyDescent="0.2">
      <c r="A448" s="120" t="s">
        <v>1399</v>
      </c>
      <c r="B448" s="159" t="s">
        <v>19</v>
      </c>
      <c r="C448" s="159" t="s">
        <v>1400</v>
      </c>
      <c r="D448" s="159" t="s">
        <v>27</v>
      </c>
      <c r="E448" s="121" t="s">
        <v>23</v>
      </c>
      <c r="F448" s="120" t="s">
        <v>3092</v>
      </c>
      <c r="G448" s="120" t="s">
        <v>3093</v>
      </c>
      <c r="H448" s="120" t="s">
        <v>3094</v>
      </c>
      <c r="I448" s="120" t="s">
        <v>2984</v>
      </c>
      <c r="J448" s="120" t="s">
        <v>3087</v>
      </c>
    </row>
    <row r="449" spans="1:10" ht="25.5" x14ac:dyDescent="0.2">
      <c r="A449" s="120" t="s">
        <v>947</v>
      </c>
      <c r="B449" s="159" t="s">
        <v>19</v>
      </c>
      <c r="C449" s="159" t="s">
        <v>948</v>
      </c>
      <c r="D449" s="159" t="s">
        <v>246</v>
      </c>
      <c r="E449" s="121" t="s">
        <v>136</v>
      </c>
      <c r="F449" s="120" t="s">
        <v>245</v>
      </c>
      <c r="G449" s="120" t="s">
        <v>3095</v>
      </c>
      <c r="H449" s="120" t="s">
        <v>3096</v>
      </c>
      <c r="I449" s="120" t="s">
        <v>2984</v>
      </c>
      <c r="J449" s="120" t="s">
        <v>3087</v>
      </c>
    </row>
    <row r="450" spans="1:10" x14ac:dyDescent="0.2">
      <c r="A450" s="120" t="s">
        <v>1405</v>
      </c>
      <c r="B450" s="159" t="s">
        <v>16</v>
      </c>
      <c r="C450" s="159" t="s">
        <v>1406</v>
      </c>
      <c r="D450" s="159" t="s">
        <v>27</v>
      </c>
      <c r="E450" s="121" t="s">
        <v>136</v>
      </c>
      <c r="F450" s="120" t="s">
        <v>302</v>
      </c>
      <c r="G450" s="120" t="s">
        <v>3097</v>
      </c>
      <c r="H450" s="120" t="s">
        <v>3098</v>
      </c>
      <c r="I450" s="120" t="s">
        <v>2984</v>
      </c>
      <c r="J450" s="120" t="s">
        <v>3100</v>
      </c>
    </row>
    <row r="451" spans="1:10" ht="38.25" x14ac:dyDescent="0.2">
      <c r="A451" s="120" t="s">
        <v>1300</v>
      </c>
      <c r="B451" s="159" t="s">
        <v>19</v>
      </c>
      <c r="C451" s="159" t="s">
        <v>1301</v>
      </c>
      <c r="D451" s="159" t="s">
        <v>175</v>
      </c>
      <c r="E451" s="121" t="s">
        <v>136</v>
      </c>
      <c r="F451" s="120" t="s">
        <v>245</v>
      </c>
      <c r="G451" s="120" t="s">
        <v>2113</v>
      </c>
      <c r="H451" s="120" t="s">
        <v>3099</v>
      </c>
      <c r="I451" s="120" t="s">
        <v>2984</v>
      </c>
      <c r="J451" s="120" t="s">
        <v>3100</v>
      </c>
    </row>
    <row r="452" spans="1:10" ht="25.5" x14ac:dyDescent="0.2">
      <c r="A452" s="120" t="s">
        <v>859</v>
      </c>
      <c r="B452" s="159" t="s">
        <v>19</v>
      </c>
      <c r="C452" s="159" t="s">
        <v>860</v>
      </c>
      <c r="D452" s="159" t="s">
        <v>246</v>
      </c>
      <c r="E452" s="121" t="s">
        <v>136</v>
      </c>
      <c r="F452" s="120" t="s">
        <v>141</v>
      </c>
      <c r="G452" s="120" t="s">
        <v>3101</v>
      </c>
      <c r="H452" s="120" t="s">
        <v>3101</v>
      </c>
      <c r="I452" s="120" t="s">
        <v>2984</v>
      </c>
      <c r="J452" s="120" t="s">
        <v>3100</v>
      </c>
    </row>
    <row r="453" spans="1:10" x14ac:dyDescent="0.2">
      <c r="A453" s="120" t="s">
        <v>1649</v>
      </c>
      <c r="B453" s="159" t="s">
        <v>16</v>
      </c>
      <c r="C453" s="159" t="s">
        <v>1650</v>
      </c>
      <c r="D453" s="159">
        <v>172</v>
      </c>
      <c r="E453" s="121" t="s">
        <v>136</v>
      </c>
      <c r="F453" s="120" t="s">
        <v>141</v>
      </c>
      <c r="G453" s="120" t="s">
        <v>3102</v>
      </c>
      <c r="H453" s="120" t="s">
        <v>3102</v>
      </c>
      <c r="I453" s="120" t="s">
        <v>2984</v>
      </c>
      <c r="J453" s="120" t="s">
        <v>3100</v>
      </c>
    </row>
    <row r="454" spans="1:10" ht="38.25" x14ac:dyDescent="0.2">
      <c r="A454" s="120" t="s">
        <v>1342</v>
      </c>
      <c r="B454" s="159" t="s">
        <v>16</v>
      </c>
      <c r="C454" s="159" t="s">
        <v>1343</v>
      </c>
      <c r="D454" s="159" t="s">
        <v>175</v>
      </c>
      <c r="E454" s="121" t="s">
        <v>136</v>
      </c>
      <c r="F454" s="120" t="s">
        <v>141</v>
      </c>
      <c r="G454" s="120" t="s">
        <v>3103</v>
      </c>
      <c r="H454" s="120" t="s">
        <v>3103</v>
      </c>
      <c r="I454" s="120" t="s">
        <v>2984</v>
      </c>
      <c r="J454" s="120" t="s">
        <v>3100</v>
      </c>
    </row>
    <row r="455" spans="1:10" ht="38.25" x14ac:dyDescent="0.2">
      <c r="A455" s="120" t="s">
        <v>1342</v>
      </c>
      <c r="B455" s="159" t="s">
        <v>16</v>
      </c>
      <c r="C455" s="159" t="s">
        <v>1578</v>
      </c>
      <c r="D455" s="159" t="s">
        <v>175</v>
      </c>
      <c r="E455" s="121" t="s">
        <v>136</v>
      </c>
      <c r="F455" s="120" t="s">
        <v>141</v>
      </c>
      <c r="G455" s="120" t="s">
        <v>3103</v>
      </c>
      <c r="H455" s="120" t="s">
        <v>3103</v>
      </c>
      <c r="I455" s="120" t="s">
        <v>2984</v>
      </c>
      <c r="J455" s="120" t="s">
        <v>3100</v>
      </c>
    </row>
    <row r="456" spans="1:10" ht="25.5" x14ac:dyDescent="0.2">
      <c r="A456" s="120" t="s">
        <v>995</v>
      </c>
      <c r="B456" s="159" t="s">
        <v>19</v>
      </c>
      <c r="C456" s="159" t="s">
        <v>996</v>
      </c>
      <c r="D456" s="159" t="s">
        <v>246</v>
      </c>
      <c r="E456" s="121" t="s">
        <v>136</v>
      </c>
      <c r="F456" s="120" t="s">
        <v>141</v>
      </c>
      <c r="G456" s="120" t="s">
        <v>3104</v>
      </c>
      <c r="H456" s="120" t="s">
        <v>3104</v>
      </c>
      <c r="I456" s="120" t="s">
        <v>2984</v>
      </c>
      <c r="J456" s="120" t="s">
        <v>3100</v>
      </c>
    </row>
    <row r="457" spans="1:10" ht="38.25" x14ac:dyDescent="0.2">
      <c r="A457" s="120" t="s">
        <v>1665</v>
      </c>
      <c r="B457" s="159" t="s">
        <v>19</v>
      </c>
      <c r="C457" s="159" t="s">
        <v>1666</v>
      </c>
      <c r="D457" s="159" t="s">
        <v>175</v>
      </c>
      <c r="E457" s="121" t="s">
        <v>136</v>
      </c>
      <c r="F457" s="120" t="s">
        <v>141</v>
      </c>
      <c r="G457" s="120" t="s">
        <v>3105</v>
      </c>
      <c r="H457" s="120" t="s">
        <v>3105</v>
      </c>
      <c r="I457" s="120" t="s">
        <v>2984</v>
      </c>
      <c r="J457" s="120" t="s">
        <v>3100</v>
      </c>
    </row>
    <row r="458" spans="1:10" ht="25.5" x14ac:dyDescent="0.2">
      <c r="A458" s="120" t="s">
        <v>1056</v>
      </c>
      <c r="B458" s="159" t="s">
        <v>19</v>
      </c>
      <c r="C458" s="159" t="s">
        <v>1057</v>
      </c>
      <c r="D458" s="159" t="s">
        <v>246</v>
      </c>
      <c r="E458" s="121" t="s">
        <v>136</v>
      </c>
      <c r="F458" s="120" t="s">
        <v>141</v>
      </c>
      <c r="G458" s="120" t="s">
        <v>3106</v>
      </c>
      <c r="H458" s="120" t="s">
        <v>3106</v>
      </c>
      <c r="I458" s="120" t="s">
        <v>2984</v>
      </c>
      <c r="J458" s="120" t="s">
        <v>3100</v>
      </c>
    </row>
    <row r="459" spans="1:10" ht="51" x14ac:dyDescent="0.2">
      <c r="A459" s="120" t="s">
        <v>865</v>
      </c>
      <c r="B459" s="159" t="s">
        <v>19</v>
      </c>
      <c r="C459" s="159" t="s">
        <v>866</v>
      </c>
      <c r="D459" s="159" t="s">
        <v>3107</v>
      </c>
      <c r="E459" s="121" t="s">
        <v>136</v>
      </c>
      <c r="F459" s="120" t="s">
        <v>141</v>
      </c>
      <c r="G459" s="120" t="s">
        <v>3108</v>
      </c>
      <c r="H459" s="120" t="s">
        <v>3108</v>
      </c>
      <c r="I459" s="120" t="s">
        <v>2984</v>
      </c>
      <c r="J459" s="120" t="s">
        <v>155</v>
      </c>
    </row>
    <row r="460" spans="1:10" ht="25.5" x14ac:dyDescent="0.2">
      <c r="A460" s="120" t="s">
        <v>862</v>
      </c>
      <c r="B460" s="159" t="s">
        <v>19</v>
      </c>
      <c r="C460" s="159" t="s">
        <v>863</v>
      </c>
      <c r="D460" s="159" t="s">
        <v>246</v>
      </c>
      <c r="E460" s="121" t="s">
        <v>136</v>
      </c>
      <c r="F460" s="120" t="s">
        <v>141</v>
      </c>
      <c r="G460" s="120" t="s">
        <v>3109</v>
      </c>
      <c r="H460" s="120" t="s">
        <v>3109</v>
      </c>
      <c r="I460" s="120" t="s">
        <v>2984</v>
      </c>
      <c r="J460" s="120" t="s">
        <v>155</v>
      </c>
    </row>
    <row r="461" spans="1:10" ht="25.5" x14ac:dyDescent="0.2">
      <c r="A461" s="120" t="s">
        <v>1630</v>
      </c>
      <c r="B461" s="159" t="s">
        <v>19</v>
      </c>
      <c r="C461" s="159" t="s">
        <v>1631</v>
      </c>
      <c r="D461" s="159" t="s">
        <v>27</v>
      </c>
      <c r="E461" s="121" t="s">
        <v>136</v>
      </c>
      <c r="F461" s="120" t="s">
        <v>2154</v>
      </c>
      <c r="G461" s="120" t="s">
        <v>3110</v>
      </c>
      <c r="H461" s="120" t="s">
        <v>3111</v>
      </c>
      <c r="I461" s="120" t="s">
        <v>2984</v>
      </c>
      <c r="J461" s="120" t="s">
        <v>155</v>
      </c>
    </row>
    <row r="462" spans="1:10" ht="38.25" x14ac:dyDescent="0.2">
      <c r="A462" s="120" t="s">
        <v>1007</v>
      </c>
      <c r="B462" s="159" t="s">
        <v>19</v>
      </c>
      <c r="C462" s="159" t="s">
        <v>1008</v>
      </c>
      <c r="D462" s="159" t="s">
        <v>246</v>
      </c>
      <c r="E462" s="121" t="s">
        <v>136</v>
      </c>
      <c r="F462" s="120" t="s">
        <v>141</v>
      </c>
      <c r="G462" s="120" t="s">
        <v>3112</v>
      </c>
      <c r="H462" s="120" t="s">
        <v>3112</v>
      </c>
      <c r="I462" s="120" t="s">
        <v>2984</v>
      </c>
      <c r="J462" s="120" t="s">
        <v>155</v>
      </c>
    </row>
    <row r="463" spans="1:10" ht="25.5" x14ac:dyDescent="0.2">
      <c r="A463" s="120" t="s">
        <v>1646</v>
      </c>
      <c r="B463" s="159" t="s">
        <v>16</v>
      </c>
      <c r="C463" s="159" t="s">
        <v>1647</v>
      </c>
      <c r="D463" s="159">
        <v>70</v>
      </c>
      <c r="E463" s="121" t="s">
        <v>136</v>
      </c>
      <c r="F463" s="120" t="s">
        <v>141</v>
      </c>
      <c r="G463" s="120" t="s">
        <v>3113</v>
      </c>
      <c r="H463" s="120" t="s">
        <v>3113</v>
      </c>
      <c r="I463" s="120" t="s">
        <v>2984</v>
      </c>
      <c r="J463" s="120" t="s">
        <v>155</v>
      </c>
    </row>
    <row r="464" spans="1:10" ht="25.5" x14ac:dyDescent="0.2">
      <c r="A464" s="120" t="s">
        <v>1710</v>
      </c>
      <c r="B464" s="159" t="s">
        <v>19</v>
      </c>
      <c r="C464" s="159" t="s">
        <v>1711</v>
      </c>
      <c r="D464" s="159" t="s">
        <v>27</v>
      </c>
      <c r="E464" s="121" t="s">
        <v>136</v>
      </c>
      <c r="F464" s="120" t="s">
        <v>3114</v>
      </c>
      <c r="G464" s="120" t="s">
        <v>273</v>
      </c>
      <c r="H464" s="120" t="s">
        <v>3115</v>
      </c>
      <c r="I464" s="120" t="s">
        <v>2984</v>
      </c>
      <c r="J464" s="120" t="s">
        <v>155</v>
      </c>
    </row>
    <row r="465" spans="1:10" ht="25.5" x14ac:dyDescent="0.2">
      <c r="A465" s="120" t="s">
        <v>1864</v>
      </c>
      <c r="B465" s="159" t="s">
        <v>19</v>
      </c>
      <c r="C465" s="159" t="s">
        <v>1865</v>
      </c>
      <c r="D465" s="159" t="s">
        <v>142</v>
      </c>
      <c r="E465" s="121" t="s">
        <v>20</v>
      </c>
      <c r="F465" s="120" t="s">
        <v>2834</v>
      </c>
      <c r="G465" s="120" t="s">
        <v>2519</v>
      </c>
      <c r="H465" s="120" t="s">
        <v>3116</v>
      </c>
      <c r="I465" s="120" t="s">
        <v>2984</v>
      </c>
      <c r="J465" s="120" t="s">
        <v>155</v>
      </c>
    </row>
    <row r="466" spans="1:10" ht="38.25" x14ac:dyDescent="0.2">
      <c r="A466" s="120" t="s">
        <v>911</v>
      </c>
      <c r="B466" s="159" t="s">
        <v>19</v>
      </c>
      <c r="C466" s="159" t="s">
        <v>912</v>
      </c>
      <c r="D466" s="159" t="s">
        <v>246</v>
      </c>
      <c r="E466" s="121" t="s">
        <v>136</v>
      </c>
      <c r="F466" s="120" t="s">
        <v>245</v>
      </c>
      <c r="G466" s="120" t="s">
        <v>3117</v>
      </c>
      <c r="H466" s="120" t="s">
        <v>3118</v>
      </c>
      <c r="I466" s="120" t="s">
        <v>2984</v>
      </c>
      <c r="J466" s="120" t="s">
        <v>155</v>
      </c>
    </row>
    <row r="467" spans="1:10" ht="25.5" x14ac:dyDescent="0.2">
      <c r="A467" s="120" t="s">
        <v>1218</v>
      </c>
      <c r="B467" s="159" t="s">
        <v>19</v>
      </c>
      <c r="C467" s="159" t="s">
        <v>1219</v>
      </c>
      <c r="D467" s="159" t="s">
        <v>246</v>
      </c>
      <c r="E467" s="121" t="s">
        <v>136</v>
      </c>
      <c r="F467" s="120" t="s">
        <v>141</v>
      </c>
      <c r="G467" s="120" t="s">
        <v>2694</v>
      </c>
      <c r="H467" s="120" t="s">
        <v>2694</v>
      </c>
      <c r="I467" s="120" t="s">
        <v>2984</v>
      </c>
      <c r="J467" s="120" t="s">
        <v>155</v>
      </c>
    </row>
    <row r="468" spans="1:10" ht="25.5" x14ac:dyDescent="0.2">
      <c r="A468" s="120" t="s">
        <v>1181</v>
      </c>
      <c r="B468" s="159" t="s">
        <v>19</v>
      </c>
      <c r="C468" s="159" t="s">
        <v>1182</v>
      </c>
      <c r="D468" s="159" t="s">
        <v>246</v>
      </c>
      <c r="E468" s="121" t="s">
        <v>23</v>
      </c>
      <c r="F468" s="120" t="s">
        <v>3119</v>
      </c>
      <c r="G468" s="120" t="s">
        <v>3120</v>
      </c>
      <c r="H468" s="120" t="s">
        <v>3121</v>
      </c>
      <c r="I468" s="120" t="s">
        <v>2984</v>
      </c>
      <c r="J468" s="120" t="s">
        <v>155</v>
      </c>
    </row>
    <row r="469" spans="1:10" ht="38.25" x14ac:dyDescent="0.2">
      <c r="A469" s="120" t="s">
        <v>1547</v>
      </c>
      <c r="B469" s="159" t="s">
        <v>19</v>
      </c>
      <c r="C469" s="159" t="s">
        <v>1548</v>
      </c>
      <c r="D469" s="159" t="s">
        <v>175</v>
      </c>
      <c r="E469" s="121" t="s">
        <v>136</v>
      </c>
      <c r="F469" s="120" t="s">
        <v>141</v>
      </c>
      <c r="G469" s="120" t="s">
        <v>2908</v>
      </c>
      <c r="H469" s="120" t="s">
        <v>2908</v>
      </c>
      <c r="I469" s="120" t="s">
        <v>2984</v>
      </c>
      <c r="J469" s="120" t="s">
        <v>155</v>
      </c>
    </row>
    <row r="470" spans="1:10" ht="38.25" x14ac:dyDescent="0.2">
      <c r="A470" s="120" t="s">
        <v>871</v>
      </c>
      <c r="B470" s="159" t="s">
        <v>19</v>
      </c>
      <c r="C470" s="159" t="s">
        <v>872</v>
      </c>
      <c r="D470" s="159" t="s">
        <v>246</v>
      </c>
      <c r="E470" s="121" t="s">
        <v>136</v>
      </c>
      <c r="F470" s="120" t="s">
        <v>245</v>
      </c>
      <c r="G470" s="120" t="s">
        <v>3122</v>
      </c>
      <c r="H470" s="120" t="s">
        <v>3123</v>
      </c>
      <c r="I470" s="120" t="s">
        <v>2984</v>
      </c>
      <c r="J470" s="120" t="s">
        <v>155</v>
      </c>
    </row>
    <row r="471" spans="1:10" ht="25.5" x14ac:dyDescent="0.2">
      <c r="A471" s="120" t="s">
        <v>883</v>
      </c>
      <c r="B471" s="159" t="s">
        <v>19</v>
      </c>
      <c r="C471" s="159" t="s">
        <v>884</v>
      </c>
      <c r="D471" s="159" t="s">
        <v>246</v>
      </c>
      <c r="E471" s="121" t="s">
        <v>136</v>
      </c>
      <c r="F471" s="120" t="s">
        <v>141</v>
      </c>
      <c r="G471" s="120" t="s">
        <v>2569</v>
      </c>
      <c r="H471" s="120" t="s">
        <v>2569</v>
      </c>
      <c r="I471" s="120" t="s">
        <v>2984</v>
      </c>
      <c r="J471" s="120" t="s">
        <v>155</v>
      </c>
    </row>
    <row r="472" spans="1:10" ht="38.25" x14ac:dyDescent="0.2">
      <c r="A472" s="120" t="s">
        <v>1120</v>
      </c>
      <c r="B472" s="159" t="s">
        <v>19</v>
      </c>
      <c r="C472" s="159" t="s">
        <v>1121</v>
      </c>
      <c r="D472" s="159" t="s">
        <v>246</v>
      </c>
      <c r="E472" s="121" t="s">
        <v>136</v>
      </c>
      <c r="F472" s="120" t="s">
        <v>141</v>
      </c>
      <c r="G472" s="120" t="s">
        <v>3124</v>
      </c>
      <c r="H472" s="120" t="s">
        <v>3124</v>
      </c>
      <c r="I472" s="120" t="s">
        <v>2984</v>
      </c>
      <c r="J472" s="120" t="s">
        <v>52</v>
      </c>
    </row>
    <row r="473" spans="1:10" ht="25.5" x14ac:dyDescent="0.2">
      <c r="A473" s="120" t="s">
        <v>1674</v>
      </c>
      <c r="B473" s="159" t="s">
        <v>16</v>
      </c>
      <c r="C473" s="159" t="s">
        <v>1675</v>
      </c>
      <c r="D473" s="159">
        <v>55</v>
      </c>
      <c r="E473" s="121" t="s">
        <v>136</v>
      </c>
      <c r="F473" s="120" t="s">
        <v>141</v>
      </c>
      <c r="G473" s="120" t="s">
        <v>3125</v>
      </c>
      <c r="H473" s="120" t="s">
        <v>3125</v>
      </c>
      <c r="I473" s="120" t="s">
        <v>2984</v>
      </c>
      <c r="J473" s="120" t="s">
        <v>52</v>
      </c>
    </row>
    <row r="474" spans="1:10" x14ac:dyDescent="0.2">
      <c r="A474" s="120" t="s">
        <v>1393</v>
      </c>
      <c r="B474" s="159" t="s">
        <v>19</v>
      </c>
      <c r="C474" s="159" t="s">
        <v>1394</v>
      </c>
      <c r="D474" s="159" t="s">
        <v>27</v>
      </c>
      <c r="E474" s="121" t="s">
        <v>136</v>
      </c>
      <c r="F474" s="120" t="s">
        <v>302</v>
      </c>
      <c r="G474" s="120" t="s">
        <v>2108</v>
      </c>
      <c r="H474" s="120" t="s">
        <v>3126</v>
      </c>
      <c r="I474" s="120" t="s">
        <v>2984</v>
      </c>
      <c r="J474" s="120" t="s">
        <v>52</v>
      </c>
    </row>
    <row r="475" spans="1:10" ht="38.25" x14ac:dyDescent="0.2">
      <c r="A475" s="120" t="s">
        <v>1637</v>
      </c>
      <c r="B475" s="159" t="s">
        <v>16</v>
      </c>
      <c r="C475" s="159" t="s">
        <v>1638</v>
      </c>
      <c r="D475" s="159" t="s">
        <v>175</v>
      </c>
      <c r="E475" s="121" t="s">
        <v>23</v>
      </c>
      <c r="F475" s="120" t="s">
        <v>2967</v>
      </c>
      <c r="G475" s="120" t="s">
        <v>3127</v>
      </c>
      <c r="H475" s="120" t="s">
        <v>3128</v>
      </c>
      <c r="I475" s="120" t="s">
        <v>2984</v>
      </c>
      <c r="J475" s="120" t="s">
        <v>52</v>
      </c>
    </row>
    <row r="476" spans="1:10" ht="25.5" x14ac:dyDescent="0.2">
      <c r="A476" s="120" t="s">
        <v>1147</v>
      </c>
      <c r="B476" s="159" t="s">
        <v>19</v>
      </c>
      <c r="C476" s="159" t="s">
        <v>1148</v>
      </c>
      <c r="D476" s="159" t="s">
        <v>246</v>
      </c>
      <c r="E476" s="121" t="s">
        <v>136</v>
      </c>
      <c r="F476" s="120" t="s">
        <v>141</v>
      </c>
      <c r="G476" s="120" t="s">
        <v>3129</v>
      </c>
      <c r="H476" s="120" t="s">
        <v>3129</v>
      </c>
      <c r="I476" s="120" t="s">
        <v>2984</v>
      </c>
      <c r="J476" s="120" t="s">
        <v>52</v>
      </c>
    </row>
    <row r="477" spans="1:10" ht="25.5" x14ac:dyDescent="0.2">
      <c r="A477" s="120" t="s">
        <v>877</v>
      </c>
      <c r="B477" s="159" t="s">
        <v>19</v>
      </c>
      <c r="C477" s="159" t="s">
        <v>878</v>
      </c>
      <c r="D477" s="159" t="s">
        <v>246</v>
      </c>
      <c r="E477" s="121" t="s">
        <v>136</v>
      </c>
      <c r="F477" s="120" t="s">
        <v>141</v>
      </c>
      <c r="G477" s="120" t="s">
        <v>3130</v>
      </c>
      <c r="H477" s="120" t="s">
        <v>3130</v>
      </c>
      <c r="I477" s="120" t="s">
        <v>2984</v>
      </c>
      <c r="J477" s="120" t="s">
        <v>52</v>
      </c>
    </row>
    <row r="478" spans="1:10" ht="25.5" x14ac:dyDescent="0.2">
      <c r="A478" s="120" t="s">
        <v>1633</v>
      </c>
      <c r="B478" s="159" t="s">
        <v>19</v>
      </c>
      <c r="C478" s="159" t="s">
        <v>1634</v>
      </c>
      <c r="D478" s="159" t="s">
        <v>27</v>
      </c>
      <c r="E478" s="121" t="s">
        <v>136</v>
      </c>
      <c r="F478" s="120" t="s">
        <v>2154</v>
      </c>
      <c r="G478" s="120" t="s">
        <v>3131</v>
      </c>
      <c r="H478" s="120" t="s">
        <v>3132</v>
      </c>
      <c r="I478" s="120" t="s">
        <v>2984</v>
      </c>
      <c r="J478" s="120" t="s">
        <v>52</v>
      </c>
    </row>
    <row r="479" spans="1:10" ht="25.5" x14ac:dyDescent="0.2">
      <c r="A479" s="120" t="s">
        <v>965</v>
      </c>
      <c r="B479" s="159" t="s">
        <v>19</v>
      </c>
      <c r="C479" s="159" t="s">
        <v>966</v>
      </c>
      <c r="D479" s="159" t="s">
        <v>246</v>
      </c>
      <c r="E479" s="121" t="s">
        <v>136</v>
      </c>
      <c r="F479" s="120" t="s">
        <v>141</v>
      </c>
      <c r="G479" s="120" t="s">
        <v>3133</v>
      </c>
      <c r="H479" s="120" t="s">
        <v>3133</v>
      </c>
      <c r="I479" s="120" t="s">
        <v>2984</v>
      </c>
      <c r="J479" s="120" t="s">
        <v>52</v>
      </c>
    </row>
    <row r="480" spans="1:10" ht="25.5" x14ac:dyDescent="0.2">
      <c r="A480" s="120" t="s">
        <v>962</v>
      </c>
      <c r="B480" s="159" t="s">
        <v>19</v>
      </c>
      <c r="C480" s="159" t="s">
        <v>963</v>
      </c>
      <c r="D480" s="159" t="s">
        <v>246</v>
      </c>
      <c r="E480" s="121" t="s">
        <v>136</v>
      </c>
      <c r="F480" s="120" t="s">
        <v>141</v>
      </c>
      <c r="G480" s="120" t="s">
        <v>3134</v>
      </c>
      <c r="H480" s="120" t="s">
        <v>3134</v>
      </c>
      <c r="I480" s="120" t="s">
        <v>2984</v>
      </c>
      <c r="J480" s="120" t="s">
        <v>52</v>
      </c>
    </row>
    <row r="481" spans="1:10" x14ac:dyDescent="0.2">
      <c r="A481" s="120" t="s">
        <v>1396</v>
      </c>
      <c r="B481" s="159" t="s">
        <v>19</v>
      </c>
      <c r="C481" s="159" t="s">
        <v>1397</v>
      </c>
      <c r="D481" s="159" t="s">
        <v>27</v>
      </c>
      <c r="E481" s="121" t="s">
        <v>136</v>
      </c>
      <c r="F481" s="120" t="s">
        <v>3135</v>
      </c>
      <c r="G481" s="120" t="s">
        <v>342</v>
      </c>
      <c r="H481" s="120" t="s">
        <v>3136</v>
      </c>
      <c r="I481" s="120" t="s">
        <v>2984</v>
      </c>
      <c r="J481" s="120" t="s">
        <v>52</v>
      </c>
    </row>
    <row r="482" spans="1:10" ht="25.5" x14ac:dyDescent="0.2">
      <c r="A482" s="120" t="s">
        <v>1522</v>
      </c>
      <c r="B482" s="159" t="s">
        <v>19</v>
      </c>
      <c r="C482" s="159" t="s">
        <v>1523</v>
      </c>
      <c r="D482" s="159" t="s">
        <v>27</v>
      </c>
      <c r="E482" s="121" t="s">
        <v>136</v>
      </c>
      <c r="F482" s="120" t="s">
        <v>245</v>
      </c>
      <c r="G482" s="120" t="s">
        <v>300</v>
      </c>
      <c r="H482" s="120" t="s">
        <v>301</v>
      </c>
      <c r="I482" s="120" t="s">
        <v>2984</v>
      </c>
      <c r="J482" s="120" t="s">
        <v>52</v>
      </c>
    </row>
    <row r="483" spans="1:10" x14ac:dyDescent="0.2">
      <c r="A483" s="120" t="s">
        <v>1366</v>
      </c>
      <c r="B483" s="159" t="s">
        <v>19</v>
      </c>
      <c r="C483" s="159" t="s">
        <v>1367</v>
      </c>
      <c r="D483" s="159" t="s">
        <v>27</v>
      </c>
      <c r="E483" s="121" t="s">
        <v>136</v>
      </c>
      <c r="F483" s="120" t="s">
        <v>245</v>
      </c>
      <c r="G483" s="120" t="s">
        <v>3137</v>
      </c>
      <c r="H483" s="120" t="s">
        <v>2617</v>
      </c>
      <c r="I483" s="120" t="s">
        <v>2984</v>
      </c>
      <c r="J483" s="120" t="s">
        <v>52</v>
      </c>
    </row>
    <row r="484" spans="1:10" x14ac:dyDescent="0.2">
      <c r="A484" s="120" t="s">
        <v>1360</v>
      </c>
      <c r="B484" s="159" t="s">
        <v>19</v>
      </c>
      <c r="C484" s="159" t="s">
        <v>1361</v>
      </c>
      <c r="D484" s="159" t="s">
        <v>27</v>
      </c>
      <c r="E484" s="121" t="s">
        <v>136</v>
      </c>
      <c r="F484" s="120" t="s">
        <v>245</v>
      </c>
      <c r="G484" s="120" t="s">
        <v>3138</v>
      </c>
      <c r="H484" s="120" t="s">
        <v>3139</v>
      </c>
      <c r="I484" s="120" t="s">
        <v>2984</v>
      </c>
      <c r="J484" s="120" t="s">
        <v>52</v>
      </c>
    </row>
    <row r="485" spans="1:10" x14ac:dyDescent="0.2">
      <c r="A485" s="120" t="s">
        <v>1410</v>
      </c>
      <c r="B485" s="159" t="s">
        <v>19</v>
      </c>
      <c r="C485" s="159" t="s">
        <v>1411</v>
      </c>
      <c r="D485" s="159" t="s">
        <v>27</v>
      </c>
      <c r="E485" s="121" t="s">
        <v>136</v>
      </c>
      <c r="F485" s="120" t="s">
        <v>302</v>
      </c>
      <c r="G485" s="120" t="s">
        <v>197</v>
      </c>
      <c r="H485" s="120" t="s">
        <v>3140</v>
      </c>
      <c r="I485" s="120" t="s">
        <v>2984</v>
      </c>
      <c r="J485" s="120" t="s">
        <v>52</v>
      </c>
    </row>
    <row r="486" spans="1:10" ht="25.5" x14ac:dyDescent="0.2">
      <c r="A486" s="120" t="s">
        <v>1402</v>
      </c>
      <c r="B486" s="159" t="s">
        <v>19</v>
      </c>
      <c r="C486" s="159" t="s">
        <v>1403</v>
      </c>
      <c r="D486" s="159" t="s">
        <v>27</v>
      </c>
      <c r="E486" s="121" t="s">
        <v>136</v>
      </c>
      <c r="F486" s="120" t="s">
        <v>2392</v>
      </c>
      <c r="G486" s="120" t="s">
        <v>3141</v>
      </c>
      <c r="H486" s="120" t="s">
        <v>3142</v>
      </c>
      <c r="I486" s="120" t="s">
        <v>2984</v>
      </c>
      <c r="J486" s="120" t="s">
        <v>52</v>
      </c>
    </row>
    <row r="487" spans="1:10" x14ac:dyDescent="0.2">
      <c r="A487" s="120" t="s">
        <v>1389</v>
      </c>
      <c r="B487" s="159" t="s">
        <v>16</v>
      </c>
      <c r="C487" s="159" t="s">
        <v>1390</v>
      </c>
      <c r="D487" s="159" t="s">
        <v>27</v>
      </c>
      <c r="E487" s="121" t="s">
        <v>136</v>
      </c>
      <c r="F487" s="120" t="s">
        <v>2392</v>
      </c>
      <c r="G487" s="120" t="s">
        <v>248</v>
      </c>
      <c r="H487" s="120" t="s">
        <v>332</v>
      </c>
      <c r="I487" s="120" t="s">
        <v>2984</v>
      </c>
      <c r="J487" s="120" t="s">
        <v>52</v>
      </c>
    </row>
    <row r="488" spans="1:10" x14ac:dyDescent="0.2">
      <c r="A488" s="120" t="s">
        <v>1369</v>
      </c>
      <c r="B488" s="159" t="s">
        <v>19</v>
      </c>
      <c r="C488" s="159" t="s">
        <v>1370</v>
      </c>
      <c r="D488" s="159" t="s">
        <v>27</v>
      </c>
      <c r="E488" s="121" t="s">
        <v>136</v>
      </c>
      <c r="F488" s="120" t="s">
        <v>141</v>
      </c>
      <c r="G488" s="120" t="s">
        <v>3020</v>
      </c>
      <c r="H488" s="120" t="s">
        <v>3020</v>
      </c>
      <c r="I488" s="120" t="s">
        <v>2984</v>
      </c>
      <c r="J488" s="120" t="s">
        <v>52</v>
      </c>
    </row>
    <row r="489" spans="1:10" x14ac:dyDescent="0.2">
      <c r="A489" s="120" t="s">
        <v>1713</v>
      </c>
      <c r="B489" s="159" t="s">
        <v>16</v>
      </c>
      <c r="C489" s="159" t="s">
        <v>1714</v>
      </c>
      <c r="D489" s="159" t="s">
        <v>27</v>
      </c>
      <c r="E489" s="121" t="s">
        <v>136</v>
      </c>
      <c r="F489" s="120" t="s">
        <v>245</v>
      </c>
      <c r="G489" s="120" t="s">
        <v>336</v>
      </c>
      <c r="H489" s="120" t="s">
        <v>2095</v>
      </c>
      <c r="I489" s="120" t="s">
        <v>2984</v>
      </c>
      <c r="J489" s="120" t="s">
        <v>52</v>
      </c>
    </row>
    <row r="490" spans="1:10" x14ac:dyDescent="0.2">
      <c r="A490" s="120" t="s">
        <v>1363</v>
      </c>
      <c r="B490" s="159" t="s">
        <v>19</v>
      </c>
      <c r="C490" s="159" t="s">
        <v>1364</v>
      </c>
      <c r="D490" s="159" t="s">
        <v>27</v>
      </c>
      <c r="E490" s="121" t="s">
        <v>136</v>
      </c>
      <c r="F490" s="120" t="s">
        <v>141</v>
      </c>
      <c r="G490" s="120" t="s">
        <v>2162</v>
      </c>
      <c r="H490" s="120" t="s">
        <v>2162</v>
      </c>
      <c r="I490" s="120" t="s">
        <v>2984</v>
      </c>
      <c r="J490" s="120" t="s">
        <v>52</v>
      </c>
    </row>
    <row r="491" spans="1:10" s="145" customFormat="1" x14ac:dyDescent="0.2">
      <c r="A491" s="120" t="s">
        <v>1706</v>
      </c>
      <c r="B491" s="159" t="s">
        <v>19</v>
      </c>
      <c r="C491" s="159" t="s">
        <v>1707</v>
      </c>
      <c r="D491" s="159" t="s">
        <v>27</v>
      </c>
      <c r="E491" s="121" t="s">
        <v>136</v>
      </c>
      <c r="F491" s="120" t="s">
        <v>245</v>
      </c>
      <c r="G491" s="120" t="s">
        <v>157</v>
      </c>
      <c r="H491" s="120" t="s">
        <v>341</v>
      </c>
      <c r="I491" s="120" t="s">
        <v>2984</v>
      </c>
      <c r="J491" s="120" t="s">
        <v>52</v>
      </c>
    </row>
    <row r="492" spans="1:10" s="147" customFormat="1" ht="14.25" customHeight="1" x14ac:dyDescent="0.2">
      <c r="A492" s="165"/>
      <c r="B492" s="164"/>
      <c r="C492" s="164"/>
      <c r="D492" s="164"/>
      <c r="E492" s="166"/>
      <c r="F492" s="165"/>
      <c r="G492" s="165"/>
      <c r="H492" s="148" t="s">
        <v>24</v>
      </c>
      <c r="I492" s="148"/>
      <c r="J492" s="151">
        <v>2096855.03</v>
      </c>
    </row>
    <row r="493" spans="1:10" s="145" customFormat="1" x14ac:dyDescent="0.2">
      <c r="A493" s="192"/>
      <c r="B493" s="192"/>
      <c r="C493" s="192"/>
      <c r="D493" s="149"/>
      <c r="E493" s="150"/>
      <c r="F493" s="110"/>
      <c r="G493" s="110"/>
      <c r="H493" s="148" t="s">
        <v>25</v>
      </c>
      <c r="I493" s="148"/>
      <c r="J493" s="151">
        <v>481831.64</v>
      </c>
    </row>
    <row r="494" spans="1:10" s="145" customFormat="1" ht="14.25" customHeight="1" x14ac:dyDescent="0.2">
      <c r="A494" s="184" t="s">
        <v>3766</v>
      </c>
      <c r="B494" s="184"/>
      <c r="C494" s="184"/>
      <c r="D494" s="184"/>
      <c r="E494" s="184"/>
      <c r="F494" s="110"/>
      <c r="G494" s="110"/>
      <c r="H494" s="148" t="s">
        <v>26</v>
      </c>
      <c r="I494" s="148"/>
      <c r="J494" s="151">
        <v>2578686.67</v>
      </c>
    </row>
    <row r="495" spans="1:10" s="145" customFormat="1" ht="14.25" customHeight="1" x14ac:dyDescent="0.2">
      <c r="A495" s="109"/>
      <c r="B495" s="110"/>
      <c r="C495" s="185" t="s">
        <v>33</v>
      </c>
      <c r="D495" s="185"/>
      <c r="E495" s="112"/>
      <c r="F495" s="110"/>
      <c r="G495" s="110"/>
      <c r="H495" s="110"/>
      <c r="I495" s="110"/>
      <c r="J495" s="110"/>
    </row>
    <row r="496" spans="1:10" s="145" customFormat="1" x14ac:dyDescent="0.2">
      <c r="A496" s="110"/>
      <c r="B496" s="110"/>
      <c r="C496" s="182" t="s">
        <v>34</v>
      </c>
      <c r="D496" s="182"/>
      <c r="E496" s="112"/>
      <c r="F496" s="110"/>
      <c r="G496" s="110"/>
      <c r="H496" s="110"/>
      <c r="I496" s="110"/>
      <c r="J496" s="110"/>
    </row>
    <row r="497" spans="1:10" s="145" customFormat="1" x14ac:dyDescent="0.2">
      <c r="A497" s="110"/>
      <c r="B497" s="110"/>
      <c r="C497" s="183" t="s">
        <v>35</v>
      </c>
      <c r="D497" s="183"/>
      <c r="E497" s="110"/>
      <c r="F497" s="110"/>
      <c r="G497" s="110"/>
      <c r="H497" s="110"/>
      <c r="I497" s="110"/>
      <c r="J497" s="110"/>
    </row>
    <row r="498" spans="1:10" s="145" customFormat="1" x14ac:dyDescent="0.2">
      <c r="A498" s="110"/>
      <c r="B498" s="110"/>
      <c r="C498" s="183" t="s">
        <v>36</v>
      </c>
      <c r="D498" s="183"/>
      <c r="E498" s="110"/>
      <c r="F498" s="110"/>
      <c r="G498" s="110"/>
      <c r="H498" s="110"/>
      <c r="I498" s="110"/>
      <c r="J498" s="110"/>
    </row>
  </sheetData>
  <mergeCells count="17">
    <mergeCell ref="C496:D496"/>
    <mergeCell ref="C497:D497"/>
    <mergeCell ref="C498:D498"/>
    <mergeCell ref="A493:C493"/>
    <mergeCell ref="A494:E494"/>
    <mergeCell ref="C495:D495"/>
    <mergeCell ref="A5:J5"/>
    <mergeCell ref="A2:B4"/>
    <mergeCell ref="C4:D4"/>
    <mergeCell ref="F4:J4"/>
    <mergeCell ref="C1:D1"/>
    <mergeCell ref="E1:F1"/>
    <mergeCell ref="G1:J1"/>
    <mergeCell ref="C2:D2"/>
    <mergeCell ref="E2:F2"/>
    <mergeCell ref="G2:J3"/>
    <mergeCell ref="C3:D3"/>
  </mergeCells>
  <pageMargins left="0.51181102362204722" right="0.51181102362204722" top="0.78740157480314965" bottom="0.78740157480314965" header="0.51181102362204722" footer="0.51181102362204722"/>
  <pageSetup paperSize="9" scale="71" fitToHeight="0" orientation="landscape" r:id="rId1"/>
  <headerFooter>
    <oddFooter>Página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BE9E1-5AAA-4860-87A7-E83C679F8B50}">
  <sheetPr>
    <pageSetUpPr fitToPage="1"/>
  </sheetPr>
  <dimension ref="A1:J1183"/>
  <sheetViews>
    <sheetView showOutlineSymbols="0" showWhiteSpace="0" topLeftCell="A1161" workbookViewId="0">
      <selection activeCell="I1179" sqref="I1179"/>
    </sheetView>
  </sheetViews>
  <sheetFormatPr defaultRowHeight="14.25" x14ac:dyDescent="0.2"/>
  <cols>
    <col min="1" max="2" width="10" bestFit="1" customWidth="1"/>
    <col min="3" max="3" width="17" customWidth="1"/>
    <col min="4" max="4" width="53.875" customWidth="1"/>
    <col min="5" max="5" width="13.875" customWidth="1"/>
    <col min="6" max="7" width="10" bestFit="1" customWidth="1"/>
    <col min="8" max="8" width="12.25" customWidth="1"/>
    <col min="9" max="9" width="13.125" customWidth="1"/>
    <col min="10" max="10" width="15" bestFit="1" customWidth="1"/>
  </cols>
  <sheetData>
    <row r="1" spans="1:10" ht="18" customHeight="1" x14ac:dyDescent="0.25">
      <c r="B1" s="4"/>
      <c r="C1" s="171" t="s">
        <v>32</v>
      </c>
      <c r="D1" s="171"/>
      <c r="E1" s="177" t="s">
        <v>0</v>
      </c>
      <c r="F1" s="177"/>
      <c r="G1" s="172" t="s">
        <v>1</v>
      </c>
      <c r="H1" s="172"/>
      <c r="I1" s="172"/>
      <c r="J1" s="172"/>
    </row>
    <row r="2" spans="1:10" ht="15" customHeight="1" x14ac:dyDescent="0.2">
      <c r="A2" s="173"/>
      <c r="B2" s="173"/>
      <c r="C2" s="174" t="s">
        <v>320</v>
      </c>
      <c r="D2" s="174"/>
      <c r="E2" s="178">
        <v>0.23499999999999999</v>
      </c>
      <c r="F2" s="179"/>
      <c r="G2" s="175" t="s">
        <v>2</v>
      </c>
      <c r="H2" s="175"/>
      <c r="I2" s="175"/>
      <c r="J2" s="175"/>
    </row>
    <row r="3" spans="1:10" ht="15" x14ac:dyDescent="0.25">
      <c r="A3" s="173"/>
      <c r="B3" s="173"/>
      <c r="C3" s="181"/>
      <c r="D3" s="181"/>
      <c r="E3" s="5"/>
      <c r="F3" s="5"/>
      <c r="G3" s="175"/>
      <c r="H3" s="175"/>
      <c r="I3" s="175"/>
      <c r="J3" s="175"/>
    </row>
    <row r="4" spans="1:10" ht="63" customHeight="1" thickBot="1" x14ac:dyDescent="0.25">
      <c r="A4" s="173"/>
      <c r="B4" s="173"/>
      <c r="C4" s="176" t="s">
        <v>415</v>
      </c>
      <c r="D4" s="176"/>
      <c r="E4" s="107" t="s">
        <v>147</v>
      </c>
      <c r="F4" s="180" t="s">
        <v>413</v>
      </c>
      <c r="G4" s="180"/>
      <c r="H4" s="180"/>
      <c r="I4" s="180"/>
      <c r="J4" s="180"/>
    </row>
    <row r="5" spans="1:10" s="6" customFormat="1" ht="23.25" customHeight="1" thickBot="1" x14ac:dyDescent="0.25">
      <c r="A5" s="169" t="s">
        <v>49</v>
      </c>
      <c r="B5" s="170"/>
      <c r="C5" s="170"/>
      <c r="D5" s="170"/>
      <c r="E5" s="170"/>
      <c r="F5" s="170"/>
      <c r="G5" s="170"/>
      <c r="H5" s="170"/>
      <c r="I5" s="170"/>
      <c r="J5" s="170"/>
    </row>
    <row r="6" spans="1:10" ht="15" x14ac:dyDescent="0.2">
      <c r="A6" s="158" t="s">
        <v>18</v>
      </c>
      <c r="B6" s="161" t="s">
        <v>5</v>
      </c>
      <c r="C6" s="158" t="s">
        <v>6</v>
      </c>
      <c r="D6" s="158" t="s">
        <v>7</v>
      </c>
      <c r="E6" s="194" t="s">
        <v>29</v>
      </c>
      <c r="F6" s="194"/>
      <c r="G6" s="163" t="s">
        <v>8</v>
      </c>
      <c r="H6" s="161" t="s">
        <v>9</v>
      </c>
      <c r="I6" s="161" t="s">
        <v>10</v>
      </c>
      <c r="J6" s="161" t="s">
        <v>12</v>
      </c>
    </row>
    <row r="7" spans="1:10" ht="38.25" x14ac:dyDescent="0.2">
      <c r="A7" s="159" t="s">
        <v>37</v>
      </c>
      <c r="B7" s="120" t="s">
        <v>436</v>
      </c>
      <c r="C7" s="159" t="s">
        <v>16</v>
      </c>
      <c r="D7" s="159" t="s">
        <v>437</v>
      </c>
      <c r="E7" s="195" t="s">
        <v>154</v>
      </c>
      <c r="F7" s="195"/>
      <c r="G7" s="121" t="s">
        <v>20</v>
      </c>
      <c r="H7" s="124">
        <v>1</v>
      </c>
      <c r="I7" s="122">
        <v>307.66000000000003</v>
      </c>
      <c r="J7" s="122">
        <v>307.66000000000003</v>
      </c>
    </row>
    <row r="8" spans="1:10" ht="25.5" x14ac:dyDescent="0.2">
      <c r="A8" s="157" t="s">
        <v>38</v>
      </c>
      <c r="B8" s="8" t="s">
        <v>1755</v>
      </c>
      <c r="C8" s="157" t="s">
        <v>19</v>
      </c>
      <c r="D8" s="157" t="s">
        <v>1756</v>
      </c>
      <c r="E8" s="196" t="s">
        <v>173</v>
      </c>
      <c r="F8" s="196"/>
      <c r="G8" s="7" t="s">
        <v>20</v>
      </c>
      <c r="H8" s="10">
        <v>0.48370000000000002</v>
      </c>
      <c r="I8" s="9">
        <v>13.01</v>
      </c>
      <c r="J8" s="9">
        <v>6.29</v>
      </c>
    </row>
    <row r="9" spans="1:10" ht="63.75" x14ac:dyDescent="0.2">
      <c r="A9" s="157" t="s">
        <v>38</v>
      </c>
      <c r="B9" s="8" t="s">
        <v>3143</v>
      </c>
      <c r="C9" s="157" t="s">
        <v>19</v>
      </c>
      <c r="D9" s="157" t="s">
        <v>3144</v>
      </c>
      <c r="E9" s="196" t="s">
        <v>246</v>
      </c>
      <c r="F9" s="196"/>
      <c r="G9" s="7" t="s">
        <v>23</v>
      </c>
      <c r="H9" s="10">
        <v>0.22189999999999999</v>
      </c>
      <c r="I9" s="9">
        <v>9.93</v>
      </c>
      <c r="J9" s="9">
        <v>2.2000000000000002</v>
      </c>
    </row>
    <row r="10" spans="1:10" ht="38.25" customHeight="1" x14ac:dyDescent="0.2">
      <c r="A10" s="157" t="s">
        <v>38</v>
      </c>
      <c r="B10" s="8" t="s">
        <v>3145</v>
      </c>
      <c r="C10" s="157" t="s">
        <v>19</v>
      </c>
      <c r="D10" s="157" t="s">
        <v>3146</v>
      </c>
      <c r="E10" s="196" t="s">
        <v>175</v>
      </c>
      <c r="F10" s="196"/>
      <c r="G10" s="7" t="s">
        <v>23</v>
      </c>
      <c r="H10" s="10">
        <v>0.3397</v>
      </c>
      <c r="I10" s="9">
        <v>10.81</v>
      </c>
      <c r="J10" s="9">
        <v>3.67</v>
      </c>
    </row>
    <row r="11" spans="1:10" ht="38.25" customHeight="1" x14ac:dyDescent="0.2">
      <c r="A11" s="157" t="s">
        <v>38</v>
      </c>
      <c r="B11" s="8" t="s">
        <v>3147</v>
      </c>
      <c r="C11" s="157" t="s">
        <v>19</v>
      </c>
      <c r="D11" s="157" t="s">
        <v>3148</v>
      </c>
      <c r="E11" s="196" t="s">
        <v>175</v>
      </c>
      <c r="F11" s="196"/>
      <c r="G11" s="7" t="s">
        <v>23</v>
      </c>
      <c r="H11" s="10">
        <v>0.22189999999999999</v>
      </c>
      <c r="I11" s="9">
        <v>14.63</v>
      </c>
      <c r="J11" s="9">
        <v>3.24</v>
      </c>
    </row>
    <row r="12" spans="1:10" ht="38.25" customHeight="1" x14ac:dyDescent="0.2">
      <c r="A12" s="157" t="s">
        <v>38</v>
      </c>
      <c r="B12" s="8" t="s">
        <v>167</v>
      </c>
      <c r="C12" s="157" t="s">
        <v>19</v>
      </c>
      <c r="D12" s="157" t="s">
        <v>284</v>
      </c>
      <c r="E12" s="196" t="s">
        <v>175</v>
      </c>
      <c r="F12" s="196"/>
      <c r="G12" s="7" t="s">
        <v>23</v>
      </c>
      <c r="H12" s="10">
        <v>0.93340000000000001</v>
      </c>
      <c r="I12" s="9">
        <v>3.36</v>
      </c>
      <c r="J12" s="9">
        <v>3.13</v>
      </c>
    </row>
    <row r="13" spans="1:10" ht="38.25" customHeight="1" x14ac:dyDescent="0.2">
      <c r="A13" s="157" t="s">
        <v>38</v>
      </c>
      <c r="B13" s="8" t="s">
        <v>168</v>
      </c>
      <c r="C13" s="157" t="s">
        <v>19</v>
      </c>
      <c r="D13" s="157" t="s">
        <v>285</v>
      </c>
      <c r="E13" s="196" t="s">
        <v>175</v>
      </c>
      <c r="F13" s="196"/>
      <c r="G13" s="7" t="s">
        <v>23</v>
      </c>
      <c r="H13" s="10">
        <v>0.94720000000000004</v>
      </c>
      <c r="I13" s="9">
        <v>4.83</v>
      </c>
      <c r="J13" s="9">
        <v>4.57</v>
      </c>
    </row>
    <row r="14" spans="1:10" ht="25.5" customHeight="1" x14ac:dyDescent="0.2">
      <c r="A14" s="157" t="s">
        <v>38</v>
      </c>
      <c r="B14" s="8" t="s">
        <v>1507</v>
      </c>
      <c r="C14" s="157" t="s">
        <v>19</v>
      </c>
      <c r="D14" s="157" t="s">
        <v>1508</v>
      </c>
      <c r="E14" s="196" t="s">
        <v>175</v>
      </c>
      <c r="F14" s="196"/>
      <c r="G14" s="7" t="s">
        <v>136</v>
      </c>
      <c r="H14" s="10">
        <v>1.66E-2</v>
      </c>
      <c r="I14" s="9">
        <v>53.82</v>
      </c>
      <c r="J14" s="9">
        <v>0.89</v>
      </c>
    </row>
    <row r="15" spans="1:10" ht="25.5" customHeight="1" x14ac:dyDescent="0.2">
      <c r="A15" s="157" t="s">
        <v>38</v>
      </c>
      <c r="B15" s="8" t="s">
        <v>286</v>
      </c>
      <c r="C15" s="157" t="s">
        <v>19</v>
      </c>
      <c r="D15" s="157" t="s">
        <v>287</v>
      </c>
      <c r="E15" s="196" t="s">
        <v>175</v>
      </c>
      <c r="F15" s="196"/>
      <c r="G15" s="7" t="s">
        <v>136</v>
      </c>
      <c r="H15" s="10">
        <v>3.3099999999999997E-2</v>
      </c>
      <c r="I15" s="9">
        <v>37.119999999999997</v>
      </c>
      <c r="J15" s="9">
        <v>1.22</v>
      </c>
    </row>
    <row r="16" spans="1:10" ht="25.5" customHeight="1" x14ac:dyDescent="0.2">
      <c r="A16" s="157" t="s">
        <v>38</v>
      </c>
      <c r="B16" s="8" t="s">
        <v>3149</v>
      </c>
      <c r="C16" s="157" t="s">
        <v>19</v>
      </c>
      <c r="D16" s="157" t="s">
        <v>3150</v>
      </c>
      <c r="E16" s="196" t="s">
        <v>175</v>
      </c>
      <c r="F16" s="196"/>
      <c r="G16" s="7" t="s">
        <v>136</v>
      </c>
      <c r="H16" s="10">
        <v>3.3099999999999997E-2</v>
      </c>
      <c r="I16" s="9">
        <v>39.380000000000003</v>
      </c>
      <c r="J16" s="9">
        <v>1.3</v>
      </c>
    </row>
    <row r="17" spans="1:10" ht="51" x14ac:dyDescent="0.2">
      <c r="A17" s="157" t="s">
        <v>38</v>
      </c>
      <c r="B17" s="8" t="s">
        <v>722</v>
      </c>
      <c r="C17" s="157" t="s">
        <v>19</v>
      </c>
      <c r="D17" s="157" t="s">
        <v>723</v>
      </c>
      <c r="E17" s="196" t="s">
        <v>2100</v>
      </c>
      <c r="F17" s="196"/>
      <c r="G17" s="7" t="s">
        <v>20</v>
      </c>
      <c r="H17" s="10">
        <v>1.2466999999999999</v>
      </c>
      <c r="I17" s="9">
        <v>44.24</v>
      </c>
      <c r="J17" s="9">
        <v>55.15</v>
      </c>
    </row>
    <row r="18" spans="1:10" ht="38.25" customHeight="1" x14ac:dyDescent="0.2">
      <c r="A18" s="157" t="s">
        <v>38</v>
      </c>
      <c r="B18" s="8" t="s">
        <v>3151</v>
      </c>
      <c r="C18" s="157" t="s">
        <v>19</v>
      </c>
      <c r="D18" s="157" t="s">
        <v>3152</v>
      </c>
      <c r="E18" s="196" t="s">
        <v>175</v>
      </c>
      <c r="F18" s="196"/>
      <c r="G18" s="7" t="s">
        <v>23</v>
      </c>
      <c r="H18" s="10">
        <v>0.1656</v>
      </c>
      <c r="I18" s="9">
        <v>16.43</v>
      </c>
      <c r="J18" s="9">
        <v>2.72</v>
      </c>
    </row>
    <row r="19" spans="1:10" ht="25.5" customHeight="1" x14ac:dyDescent="0.2">
      <c r="A19" s="157" t="s">
        <v>38</v>
      </c>
      <c r="B19" s="8" t="s">
        <v>3153</v>
      </c>
      <c r="C19" s="157" t="s">
        <v>19</v>
      </c>
      <c r="D19" s="157" t="s">
        <v>3154</v>
      </c>
      <c r="E19" s="196" t="s">
        <v>179</v>
      </c>
      <c r="F19" s="196"/>
      <c r="G19" s="7" t="s">
        <v>137</v>
      </c>
      <c r="H19" s="10">
        <v>1.2999999999999999E-3</v>
      </c>
      <c r="I19" s="9">
        <v>93.43</v>
      </c>
      <c r="J19" s="9">
        <v>0.12</v>
      </c>
    </row>
    <row r="20" spans="1:10" ht="51" x14ac:dyDescent="0.2">
      <c r="A20" s="157" t="s">
        <v>38</v>
      </c>
      <c r="B20" s="8" t="s">
        <v>3155</v>
      </c>
      <c r="C20" s="157" t="s">
        <v>19</v>
      </c>
      <c r="D20" s="157" t="s">
        <v>3156</v>
      </c>
      <c r="E20" s="196" t="s">
        <v>2100</v>
      </c>
      <c r="F20" s="196"/>
      <c r="G20" s="7" t="s">
        <v>20</v>
      </c>
      <c r="H20" s="10">
        <v>1.2466999999999999</v>
      </c>
      <c r="I20" s="9">
        <v>48.12</v>
      </c>
      <c r="J20" s="9">
        <v>59.99</v>
      </c>
    </row>
    <row r="21" spans="1:10" ht="25.5" customHeight="1" x14ac:dyDescent="0.2">
      <c r="A21" s="157" t="s">
        <v>38</v>
      </c>
      <c r="B21" s="8" t="s">
        <v>3157</v>
      </c>
      <c r="C21" s="157" t="s">
        <v>19</v>
      </c>
      <c r="D21" s="157" t="s">
        <v>3158</v>
      </c>
      <c r="E21" s="196" t="s">
        <v>142</v>
      </c>
      <c r="F21" s="196"/>
      <c r="G21" s="7" t="s">
        <v>20</v>
      </c>
      <c r="H21" s="10">
        <v>1.2466999999999999</v>
      </c>
      <c r="I21" s="9">
        <v>40.67</v>
      </c>
      <c r="J21" s="9">
        <v>50.7</v>
      </c>
    </row>
    <row r="22" spans="1:10" ht="38.25" customHeight="1" x14ac:dyDescent="0.2">
      <c r="A22" s="157" t="s">
        <v>38</v>
      </c>
      <c r="B22" s="8" t="s">
        <v>3159</v>
      </c>
      <c r="C22" s="157" t="s">
        <v>19</v>
      </c>
      <c r="D22" s="157" t="s">
        <v>3160</v>
      </c>
      <c r="E22" s="196" t="s">
        <v>175</v>
      </c>
      <c r="F22" s="196"/>
      <c r="G22" s="7" t="s">
        <v>136</v>
      </c>
      <c r="H22" s="10">
        <v>6.6199999999999995E-2</v>
      </c>
      <c r="I22" s="9">
        <v>27.61</v>
      </c>
      <c r="J22" s="9">
        <v>1.82</v>
      </c>
    </row>
    <row r="23" spans="1:10" ht="25.5" customHeight="1" x14ac:dyDescent="0.2">
      <c r="A23" s="157" t="s">
        <v>38</v>
      </c>
      <c r="B23" s="8" t="s">
        <v>1416</v>
      </c>
      <c r="C23" s="157" t="s">
        <v>19</v>
      </c>
      <c r="D23" s="157" t="s">
        <v>1417</v>
      </c>
      <c r="E23" s="196" t="s">
        <v>175</v>
      </c>
      <c r="F23" s="196"/>
      <c r="G23" s="7" t="s">
        <v>136</v>
      </c>
      <c r="H23" s="10">
        <v>3.3099999999999997E-2</v>
      </c>
      <c r="I23" s="9">
        <v>78.81</v>
      </c>
      <c r="J23" s="9">
        <v>2.6</v>
      </c>
    </row>
    <row r="24" spans="1:10" ht="38.25" customHeight="1" x14ac:dyDescent="0.2">
      <c r="A24" s="157" t="s">
        <v>38</v>
      </c>
      <c r="B24" s="8" t="s">
        <v>3161</v>
      </c>
      <c r="C24" s="157" t="s">
        <v>19</v>
      </c>
      <c r="D24" s="157" t="s">
        <v>3162</v>
      </c>
      <c r="E24" s="196" t="s">
        <v>175</v>
      </c>
      <c r="F24" s="196"/>
      <c r="G24" s="7" t="s">
        <v>136</v>
      </c>
      <c r="H24" s="10">
        <v>3.3099999999999997E-2</v>
      </c>
      <c r="I24" s="9">
        <v>183.87</v>
      </c>
      <c r="J24" s="9">
        <v>6.08</v>
      </c>
    </row>
    <row r="25" spans="1:10" ht="38.25" x14ac:dyDescent="0.2">
      <c r="A25" s="157" t="s">
        <v>38</v>
      </c>
      <c r="B25" s="8" t="s">
        <v>3163</v>
      </c>
      <c r="C25" s="157" t="s">
        <v>19</v>
      </c>
      <c r="D25" s="157" t="s">
        <v>3164</v>
      </c>
      <c r="E25" s="196" t="s">
        <v>154</v>
      </c>
      <c r="F25" s="196"/>
      <c r="G25" s="7" t="s">
        <v>20</v>
      </c>
      <c r="H25" s="10">
        <v>9.8100000000000007E-2</v>
      </c>
      <c r="I25" s="9">
        <v>101.08</v>
      </c>
      <c r="J25" s="9">
        <v>9.91</v>
      </c>
    </row>
    <row r="26" spans="1:10" ht="38.25" x14ac:dyDescent="0.2">
      <c r="A26" s="157" t="s">
        <v>38</v>
      </c>
      <c r="B26" s="8" t="s">
        <v>3165</v>
      </c>
      <c r="C26" s="157" t="s">
        <v>19</v>
      </c>
      <c r="D26" s="157" t="s">
        <v>3166</v>
      </c>
      <c r="E26" s="196" t="s">
        <v>154</v>
      </c>
      <c r="F26" s="196"/>
      <c r="G26" s="7" t="s">
        <v>20</v>
      </c>
      <c r="H26" s="10">
        <v>0.1129</v>
      </c>
      <c r="I26" s="9">
        <v>254.16</v>
      </c>
      <c r="J26" s="9">
        <v>28.69</v>
      </c>
    </row>
    <row r="27" spans="1:10" ht="38.25" x14ac:dyDescent="0.2">
      <c r="A27" s="157" t="s">
        <v>38</v>
      </c>
      <c r="B27" s="8" t="s">
        <v>3167</v>
      </c>
      <c r="C27" s="157" t="s">
        <v>19</v>
      </c>
      <c r="D27" s="157" t="s">
        <v>3168</v>
      </c>
      <c r="E27" s="196" t="s">
        <v>154</v>
      </c>
      <c r="F27" s="196"/>
      <c r="G27" s="7" t="s">
        <v>20</v>
      </c>
      <c r="H27" s="10">
        <v>0.1532</v>
      </c>
      <c r="I27" s="9">
        <v>118.08</v>
      </c>
      <c r="J27" s="9">
        <v>18.079999999999998</v>
      </c>
    </row>
    <row r="28" spans="1:10" ht="38.25" x14ac:dyDescent="0.2">
      <c r="A28" s="157" t="s">
        <v>38</v>
      </c>
      <c r="B28" s="8" t="s">
        <v>3169</v>
      </c>
      <c r="C28" s="157" t="s">
        <v>19</v>
      </c>
      <c r="D28" s="157" t="s">
        <v>3170</v>
      </c>
      <c r="E28" s="196" t="s">
        <v>154</v>
      </c>
      <c r="F28" s="196"/>
      <c r="G28" s="7" t="s">
        <v>20</v>
      </c>
      <c r="H28" s="10">
        <v>0.1195</v>
      </c>
      <c r="I28" s="9">
        <v>150.28</v>
      </c>
      <c r="J28" s="9">
        <v>17.95</v>
      </c>
    </row>
    <row r="29" spans="1:10" ht="38.25" customHeight="1" x14ac:dyDescent="0.2">
      <c r="A29" s="157" t="s">
        <v>38</v>
      </c>
      <c r="B29" s="8" t="s">
        <v>3171</v>
      </c>
      <c r="C29" s="157" t="s">
        <v>19</v>
      </c>
      <c r="D29" s="157" t="s">
        <v>3172</v>
      </c>
      <c r="E29" s="196" t="s">
        <v>175</v>
      </c>
      <c r="F29" s="196"/>
      <c r="G29" s="7" t="s">
        <v>136</v>
      </c>
      <c r="H29" s="10">
        <v>1.66E-2</v>
      </c>
      <c r="I29" s="9">
        <v>104.23</v>
      </c>
      <c r="J29" s="9">
        <v>1.73</v>
      </c>
    </row>
    <row r="30" spans="1:10" ht="25.5" customHeight="1" x14ac:dyDescent="0.2">
      <c r="A30" s="157" t="s">
        <v>38</v>
      </c>
      <c r="B30" s="8" t="s">
        <v>3173</v>
      </c>
      <c r="C30" s="157" t="s">
        <v>19</v>
      </c>
      <c r="D30" s="157" t="s">
        <v>3174</v>
      </c>
      <c r="E30" s="196" t="s">
        <v>175</v>
      </c>
      <c r="F30" s="196"/>
      <c r="G30" s="7" t="s">
        <v>136</v>
      </c>
      <c r="H30" s="10">
        <v>8.2799999999999999E-2</v>
      </c>
      <c r="I30" s="9">
        <v>28.53</v>
      </c>
      <c r="J30" s="9">
        <v>2.36</v>
      </c>
    </row>
    <row r="31" spans="1:10" ht="51" customHeight="1" x14ac:dyDescent="0.2">
      <c r="A31" s="157" t="s">
        <v>38</v>
      </c>
      <c r="B31" s="8" t="s">
        <v>3175</v>
      </c>
      <c r="C31" s="157" t="s">
        <v>16</v>
      </c>
      <c r="D31" s="157" t="s">
        <v>3176</v>
      </c>
      <c r="E31" s="196" t="s">
        <v>175</v>
      </c>
      <c r="F31" s="196"/>
      <c r="G31" s="7" t="s">
        <v>136</v>
      </c>
      <c r="H31" s="10">
        <v>0.13250000000000001</v>
      </c>
      <c r="I31" s="9">
        <v>123.97</v>
      </c>
      <c r="J31" s="9">
        <v>16.420000000000002</v>
      </c>
    </row>
    <row r="32" spans="1:10" ht="25.5" x14ac:dyDescent="0.2">
      <c r="A32" s="155" t="s">
        <v>48</v>
      </c>
      <c r="B32" s="12" t="s">
        <v>3177</v>
      </c>
      <c r="C32" s="155" t="s">
        <v>19</v>
      </c>
      <c r="D32" s="155" t="s">
        <v>3178</v>
      </c>
      <c r="E32" s="193" t="s">
        <v>27</v>
      </c>
      <c r="F32" s="193"/>
      <c r="G32" s="11" t="s">
        <v>136</v>
      </c>
      <c r="H32" s="14">
        <v>1.66E-2</v>
      </c>
      <c r="I32" s="13">
        <v>209.56</v>
      </c>
      <c r="J32" s="13">
        <v>3.47</v>
      </c>
    </row>
    <row r="33" spans="1:10" ht="25.5" x14ac:dyDescent="0.2">
      <c r="A33" s="155" t="s">
        <v>48</v>
      </c>
      <c r="B33" s="12" t="s">
        <v>3179</v>
      </c>
      <c r="C33" s="155" t="s">
        <v>19</v>
      </c>
      <c r="D33" s="155" t="s">
        <v>3180</v>
      </c>
      <c r="E33" s="193" t="s">
        <v>27</v>
      </c>
      <c r="F33" s="193"/>
      <c r="G33" s="11" t="s">
        <v>136</v>
      </c>
      <c r="H33" s="14">
        <v>1.66E-2</v>
      </c>
      <c r="I33" s="13">
        <v>202.65</v>
      </c>
      <c r="J33" s="13">
        <v>3.36</v>
      </c>
    </row>
    <row r="34" spans="1:10" x14ac:dyDescent="0.2">
      <c r="A34" s="156"/>
      <c r="B34" s="156"/>
      <c r="C34" s="156"/>
      <c r="D34" s="156"/>
      <c r="E34" s="156" t="s">
        <v>40</v>
      </c>
      <c r="F34" s="15">
        <v>77.75</v>
      </c>
      <c r="G34" s="156" t="s">
        <v>41</v>
      </c>
      <c r="H34" s="15">
        <v>0</v>
      </c>
      <c r="I34" s="156" t="s">
        <v>42</v>
      </c>
      <c r="J34" s="15">
        <v>77.75</v>
      </c>
    </row>
    <row r="35" spans="1:10" ht="15" customHeight="1" thickBot="1" x14ac:dyDescent="0.25">
      <c r="A35" s="156"/>
      <c r="B35" s="156"/>
      <c r="C35" s="156"/>
      <c r="D35" s="156"/>
      <c r="E35" s="156" t="s">
        <v>43</v>
      </c>
      <c r="F35" s="15">
        <v>72.13</v>
      </c>
      <c r="G35" s="156"/>
      <c r="H35" s="197" t="s">
        <v>44</v>
      </c>
      <c r="I35" s="197"/>
      <c r="J35" s="15">
        <v>379.79</v>
      </c>
    </row>
    <row r="36" spans="1:10" ht="15" thickTop="1" x14ac:dyDescent="0.2">
      <c r="A36" s="125"/>
      <c r="B36" s="125"/>
      <c r="C36" s="125"/>
      <c r="D36" s="125"/>
      <c r="E36" s="125"/>
      <c r="F36" s="125"/>
      <c r="G36" s="125"/>
      <c r="H36" s="125"/>
      <c r="I36" s="125"/>
      <c r="J36" s="125"/>
    </row>
    <row r="37" spans="1:10" ht="15" x14ac:dyDescent="0.2">
      <c r="A37" s="158" t="s">
        <v>148</v>
      </c>
      <c r="B37" s="161" t="s">
        <v>5</v>
      </c>
      <c r="C37" s="158" t="s">
        <v>6</v>
      </c>
      <c r="D37" s="158" t="s">
        <v>7</v>
      </c>
      <c r="E37" s="194" t="s">
        <v>29</v>
      </c>
      <c r="F37" s="194"/>
      <c r="G37" s="163" t="s">
        <v>8</v>
      </c>
      <c r="H37" s="161" t="s">
        <v>9</v>
      </c>
      <c r="I37" s="161" t="s">
        <v>10</v>
      </c>
      <c r="J37" s="161" t="s">
        <v>12</v>
      </c>
    </row>
    <row r="38" spans="1:10" ht="51" x14ac:dyDescent="0.2">
      <c r="A38" s="159" t="s">
        <v>37</v>
      </c>
      <c r="B38" s="120" t="s">
        <v>438</v>
      </c>
      <c r="C38" s="159" t="s">
        <v>16</v>
      </c>
      <c r="D38" s="159" t="s">
        <v>439</v>
      </c>
      <c r="E38" s="195" t="s">
        <v>154</v>
      </c>
      <c r="F38" s="195"/>
      <c r="G38" s="121" t="s">
        <v>20</v>
      </c>
      <c r="H38" s="124">
        <v>1</v>
      </c>
      <c r="I38" s="122">
        <v>515.92999999999995</v>
      </c>
      <c r="J38" s="122">
        <v>515.92999999999995</v>
      </c>
    </row>
    <row r="39" spans="1:10" ht="25.5" x14ac:dyDescent="0.2">
      <c r="A39" s="157" t="s">
        <v>38</v>
      </c>
      <c r="B39" s="8" t="s">
        <v>1755</v>
      </c>
      <c r="C39" s="157" t="s">
        <v>19</v>
      </c>
      <c r="D39" s="157" t="s">
        <v>1756</v>
      </c>
      <c r="E39" s="196" t="s">
        <v>173</v>
      </c>
      <c r="F39" s="196"/>
      <c r="G39" s="7" t="s">
        <v>20</v>
      </c>
      <c r="H39" s="10">
        <v>0.47610000000000002</v>
      </c>
      <c r="I39" s="9">
        <v>13.01</v>
      </c>
      <c r="J39" s="9">
        <v>6.19</v>
      </c>
    </row>
    <row r="40" spans="1:10" ht="63.75" x14ac:dyDescent="0.2">
      <c r="A40" s="157" t="s">
        <v>38</v>
      </c>
      <c r="B40" s="8" t="s">
        <v>3143</v>
      </c>
      <c r="C40" s="157" t="s">
        <v>19</v>
      </c>
      <c r="D40" s="157" t="s">
        <v>3144</v>
      </c>
      <c r="E40" s="196" t="s">
        <v>246</v>
      </c>
      <c r="F40" s="196"/>
      <c r="G40" s="7" t="s">
        <v>23</v>
      </c>
      <c r="H40" s="10">
        <v>0.42509999999999998</v>
      </c>
      <c r="I40" s="9">
        <v>9.93</v>
      </c>
      <c r="J40" s="9">
        <v>4.22</v>
      </c>
    </row>
    <row r="41" spans="1:10" ht="63.75" x14ac:dyDescent="0.2">
      <c r="A41" s="157" t="s">
        <v>38</v>
      </c>
      <c r="B41" s="8" t="s">
        <v>282</v>
      </c>
      <c r="C41" s="157" t="s">
        <v>19</v>
      </c>
      <c r="D41" s="157" t="s">
        <v>283</v>
      </c>
      <c r="E41" s="196" t="s">
        <v>246</v>
      </c>
      <c r="F41" s="196"/>
      <c r="G41" s="7" t="s">
        <v>23</v>
      </c>
      <c r="H41" s="10">
        <v>0.46379999999999999</v>
      </c>
      <c r="I41" s="9">
        <v>3.7</v>
      </c>
      <c r="J41" s="9">
        <v>1.71</v>
      </c>
    </row>
    <row r="42" spans="1:10" ht="38.25" customHeight="1" x14ac:dyDescent="0.2">
      <c r="A42" s="157" t="s">
        <v>38</v>
      </c>
      <c r="B42" s="8" t="s">
        <v>3145</v>
      </c>
      <c r="C42" s="157" t="s">
        <v>19</v>
      </c>
      <c r="D42" s="157" t="s">
        <v>3146</v>
      </c>
      <c r="E42" s="196" t="s">
        <v>175</v>
      </c>
      <c r="F42" s="196"/>
      <c r="G42" s="7" t="s">
        <v>23</v>
      </c>
      <c r="H42" s="10">
        <v>0.42509999999999998</v>
      </c>
      <c r="I42" s="9">
        <v>10.81</v>
      </c>
      <c r="J42" s="9">
        <v>4.59</v>
      </c>
    </row>
    <row r="43" spans="1:10" ht="38.25" customHeight="1" x14ac:dyDescent="0.2">
      <c r="A43" s="157" t="s">
        <v>38</v>
      </c>
      <c r="B43" s="8" t="s">
        <v>3147</v>
      </c>
      <c r="C43" s="157" t="s">
        <v>19</v>
      </c>
      <c r="D43" s="157" t="s">
        <v>3148</v>
      </c>
      <c r="E43" s="196" t="s">
        <v>175</v>
      </c>
      <c r="F43" s="196"/>
      <c r="G43" s="7" t="s">
        <v>23</v>
      </c>
      <c r="H43" s="10">
        <v>0.46379999999999999</v>
      </c>
      <c r="I43" s="9">
        <v>14.63</v>
      </c>
      <c r="J43" s="9">
        <v>6.78</v>
      </c>
    </row>
    <row r="44" spans="1:10" ht="38.25" customHeight="1" x14ac:dyDescent="0.2">
      <c r="A44" s="157" t="s">
        <v>38</v>
      </c>
      <c r="B44" s="8" t="s">
        <v>167</v>
      </c>
      <c r="C44" s="157" t="s">
        <v>19</v>
      </c>
      <c r="D44" s="157" t="s">
        <v>284</v>
      </c>
      <c r="E44" s="196" t="s">
        <v>175</v>
      </c>
      <c r="F44" s="196"/>
      <c r="G44" s="7" t="s">
        <v>23</v>
      </c>
      <c r="H44" s="10">
        <v>1.0821000000000001</v>
      </c>
      <c r="I44" s="9">
        <v>3.36</v>
      </c>
      <c r="J44" s="9">
        <v>3.63</v>
      </c>
    </row>
    <row r="45" spans="1:10" ht="38.25" customHeight="1" x14ac:dyDescent="0.2">
      <c r="A45" s="157" t="s">
        <v>38</v>
      </c>
      <c r="B45" s="8" t="s">
        <v>168</v>
      </c>
      <c r="C45" s="157" t="s">
        <v>19</v>
      </c>
      <c r="D45" s="157" t="s">
        <v>285</v>
      </c>
      <c r="E45" s="196" t="s">
        <v>175</v>
      </c>
      <c r="F45" s="196"/>
      <c r="G45" s="7" t="s">
        <v>23</v>
      </c>
      <c r="H45" s="10">
        <v>2.0870000000000002</v>
      </c>
      <c r="I45" s="9">
        <v>4.83</v>
      </c>
      <c r="J45" s="9">
        <v>10.08</v>
      </c>
    </row>
    <row r="46" spans="1:10" ht="25.5" customHeight="1" x14ac:dyDescent="0.2">
      <c r="A46" s="157" t="s">
        <v>38</v>
      </c>
      <c r="B46" s="8" t="s">
        <v>1528</v>
      </c>
      <c r="C46" s="157" t="s">
        <v>19</v>
      </c>
      <c r="D46" s="157" t="s">
        <v>1529</v>
      </c>
      <c r="E46" s="196" t="s">
        <v>175</v>
      </c>
      <c r="F46" s="196"/>
      <c r="G46" s="7" t="s">
        <v>136</v>
      </c>
      <c r="H46" s="10">
        <v>0.28989999999999999</v>
      </c>
      <c r="I46" s="9">
        <v>57.05</v>
      </c>
      <c r="J46" s="9">
        <v>16.53</v>
      </c>
    </row>
    <row r="47" spans="1:10" ht="38.25" customHeight="1" x14ac:dyDescent="0.2">
      <c r="A47" s="157" t="s">
        <v>38</v>
      </c>
      <c r="B47" s="8" t="s">
        <v>1525</v>
      </c>
      <c r="C47" s="157" t="s">
        <v>19</v>
      </c>
      <c r="D47" s="157" t="s">
        <v>1526</v>
      </c>
      <c r="E47" s="196" t="s">
        <v>175</v>
      </c>
      <c r="F47" s="196"/>
      <c r="G47" s="7" t="s">
        <v>136</v>
      </c>
      <c r="H47" s="10">
        <v>9.6600000000000005E-2</v>
      </c>
      <c r="I47" s="9">
        <v>60.35</v>
      </c>
      <c r="J47" s="9">
        <v>5.82</v>
      </c>
    </row>
    <row r="48" spans="1:10" ht="51" x14ac:dyDescent="0.2">
      <c r="A48" s="157" t="s">
        <v>38</v>
      </c>
      <c r="B48" s="8" t="s">
        <v>722</v>
      </c>
      <c r="C48" s="157" t="s">
        <v>19</v>
      </c>
      <c r="D48" s="157" t="s">
        <v>723</v>
      </c>
      <c r="E48" s="196" t="s">
        <v>2100</v>
      </c>
      <c r="F48" s="196"/>
      <c r="G48" s="7" t="s">
        <v>20</v>
      </c>
      <c r="H48" s="10">
        <v>1.9256</v>
      </c>
      <c r="I48" s="9">
        <v>44.24</v>
      </c>
      <c r="J48" s="9">
        <v>85.18</v>
      </c>
    </row>
    <row r="49" spans="1:10" ht="38.25" customHeight="1" x14ac:dyDescent="0.2">
      <c r="A49" s="157" t="s">
        <v>38</v>
      </c>
      <c r="B49" s="8" t="s">
        <v>3151</v>
      </c>
      <c r="C49" s="157" t="s">
        <v>19</v>
      </c>
      <c r="D49" s="157" t="s">
        <v>3152</v>
      </c>
      <c r="E49" s="196" t="s">
        <v>175</v>
      </c>
      <c r="F49" s="196"/>
      <c r="G49" s="7" t="s">
        <v>23</v>
      </c>
      <c r="H49" s="10">
        <v>0.48309999999999997</v>
      </c>
      <c r="I49" s="9">
        <v>16.43</v>
      </c>
      <c r="J49" s="9">
        <v>7.93</v>
      </c>
    </row>
    <row r="50" spans="1:10" ht="25.5" customHeight="1" x14ac:dyDescent="0.2">
      <c r="A50" s="157" t="s">
        <v>38</v>
      </c>
      <c r="B50" s="8" t="s">
        <v>3153</v>
      </c>
      <c r="C50" s="157" t="s">
        <v>19</v>
      </c>
      <c r="D50" s="157" t="s">
        <v>3154</v>
      </c>
      <c r="E50" s="196" t="s">
        <v>179</v>
      </c>
      <c r="F50" s="196"/>
      <c r="G50" s="7" t="s">
        <v>137</v>
      </c>
      <c r="H50" s="10">
        <v>7.7999999999999996E-3</v>
      </c>
      <c r="I50" s="9">
        <v>93.43</v>
      </c>
      <c r="J50" s="9">
        <v>0.72</v>
      </c>
    </row>
    <row r="51" spans="1:10" ht="51" x14ac:dyDescent="0.2">
      <c r="A51" s="157" t="s">
        <v>38</v>
      </c>
      <c r="B51" s="8" t="s">
        <v>3155</v>
      </c>
      <c r="C51" s="157" t="s">
        <v>19</v>
      </c>
      <c r="D51" s="157" t="s">
        <v>3156</v>
      </c>
      <c r="E51" s="196" t="s">
        <v>2100</v>
      </c>
      <c r="F51" s="196"/>
      <c r="G51" s="7" t="s">
        <v>20</v>
      </c>
      <c r="H51" s="10">
        <v>1.9256</v>
      </c>
      <c r="I51" s="9">
        <v>48.12</v>
      </c>
      <c r="J51" s="9">
        <v>92.65</v>
      </c>
    </row>
    <row r="52" spans="1:10" ht="25.5" customHeight="1" x14ac:dyDescent="0.2">
      <c r="A52" s="157" t="s">
        <v>38</v>
      </c>
      <c r="B52" s="8" t="s">
        <v>3157</v>
      </c>
      <c r="C52" s="157" t="s">
        <v>19</v>
      </c>
      <c r="D52" s="157" t="s">
        <v>3158</v>
      </c>
      <c r="E52" s="196" t="s">
        <v>142</v>
      </c>
      <c r="F52" s="196"/>
      <c r="G52" s="7" t="s">
        <v>20</v>
      </c>
      <c r="H52" s="10">
        <v>1.9256</v>
      </c>
      <c r="I52" s="9">
        <v>40.67</v>
      </c>
      <c r="J52" s="9">
        <v>78.31</v>
      </c>
    </row>
    <row r="53" spans="1:10" ht="38.25" customHeight="1" x14ac:dyDescent="0.2">
      <c r="A53" s="157" t="s">
        <v>38</v>
      </c>
      <c r="B53" s="8" t="s">
        <v>3159</v>
      </c>
      <c r="C53" s="157" t="s">
        <v>19</v>
      </c>
      <c r="D53" s="157" t="s">
        <v>3160</v>
      </c>
      <c r="E53" s="196" t="s">
        <v>175</v>
      </c>
      <c r="F53" s="196"/>
      <c r="G53" s="7" t="s">
        <v>136</v>
      </c>
      <c r="H53" s="10">
        <v>0.38650000000000001</v>
      </c>
      <c r="I53" s="9">
        <v>27.61</v>
      </c>
      <c r="J53" s="9">
        <v>10.67</v>
      </c>
    </row>
    <row r="54" spans="1:10" ht="25.5" customHeight="1" x14ac:dyDescent="0.2">
      <c r="A54" s="157" t="s">
        <v>38</v>
      </c>
      <c r="B54" s="8" t="s">
        <v>1416</v>
      </c>
      <c r="C54" s="157" t="s">
        <v>19</v>
      </c>
      <c r="D54" s="157" t="s">
        <v>1417</v>
      </c>
      <c r="E54" s="196" t="s">
        <v>175</v>
      </c>
      <c r="F54" s="196"/>
      <c r="G54" s="7" t="s">
        <v>136</v>
      </c>
      <c r="H54" s="10">
        <v>9.6600000000000005E-2</v>
      </c>
      <c r="I54" s="9">
        <v>78.81</v>
      </c>
      <c r="J54" s="9">
        <v>7.61</v>
      </c>
    </row>
    <row r="55" spans="1:10" ht="38.25" customHeight="1" x14ac:dyDescent="0.2">
      <c r="A55" s="157" t="s">
        <v>38</v>
      </c>
      <c r="B55" s="8" t="s">
        <v>3161</v>
      </c>
      <c r="C55" s="157" t="s">
        <v>19</v>
      </c>
      <c r="D55" s="157" t="s">
        <v>3162</v>
      </c>
      <c r="E55" s="196" t="s">
        <v>175</v>
      </c>
      <c r="F55" s="196"/>
      <c r="G55" s="7" t="s">
        <v>136</v>
      </c>
      <c r="H55" s="10">
        <v>9.6600000000000005E-2</v>
      </c>
      <c r="I55" s="9">
        <v>183.87</v>
      </c>
      <c r="J55" s="9">
        <v>17.760000000000002</v>
      </c>
    </row>
    <row r="56" spans="1:10" ht="38.25" x14ac:dyDescent="0.2">
      <c r="A56" s="157" t="s">
        <v>38</v>
      </c>
      <c r="B56" s="8" t="s">
        <v>3163</v>
      </c>
      <c r="C56" s="157" t="s">
        <v>19</v>
      </c>
      <c r="D56" s="157" t="s">
        <v>3164</v>
      </c>
      <c r="E56" s="196" t="s">
        <v>154</v>
      </c>
      <c r="F56" s="196"/>
      <c r="G56" s="7" t="s">
        <v>20</v>
      </c>
      <c r="H56" s="10">
        <v>9.6600000000000005E-2</v>
      </c>
      <c r="I56" s="9">
        <v>101.08</v>
      </c>
      <c r="J56" s="9">
        <v>9.76</v>
      </c>
    </row>
    <row r="57" spans="1:10" ht="38.25" x14ac:dyDescent="0.2">
      <c r="A57" s="157" t="s">
        <v>38</v>
      </c>
      <c r="B57" s="8" t="s">
        <v>3165</v>
      </c>
      <c r="C57" s="157" t="s">
        <v>19</v>
      </c>
      <c r="D57" s="157" t="s">
        <v>3166</v>
      </c>
      <c r="E57" s="196" t="s">
        <v>154</v>
      </c>
      <c r="F57" s="196"/>
      <c r="G57" s="7" t="s">
        <v>20</v>
      </c>
      <c r="H57" s="10">
        <v>0.1111</v>
      </c>
      <c r="I57" s="9">
        <v>254.16</v>
      </c>
      <c r="J57" s="9">
        <v>28.23</v>
      </c>
    </row>
    <row r="58" spans="1:10" ht="38.25" x14ac:dyDescent="0.2">
      <c r="A58" s="157" t="s">
        <v>38</v>
      </c>
      <c r="B58" s="8" t="s">
        <v>3167</v>
      </c>
      <c r="C58" s="157" t="s">
        <v>19</v>
      </c>
      <c r="D58" s="157" t="s">
        <v>3168</v>
      </c>
      <c r="E58" s="196" t="s">
        <v>154</v>
      </c>
      <c r="F58" s="196"/>
      <c r="G58" s="7" t="s">
        <v>20</v>
      </c>
      <c r="H58" s="10">
        <v>0.15079999999999999</v>
      </c>
      <c r="I58" s="9">
        <v>118.08</v>
      </c>
      <c r="J58" s="9">
        <v>17.8</v>
      </c>
    </row>
    <row r="59" spans="1:10" ht="38.25" x14ac:dyDescent="0.2">
      <c r="A59" s="157" t="s">
        <v>38</v>
      </c>
      <c r="B59" s="8" t="s">
        <v>3169</v>
      </c>
      <c r="C59" s="157" t="s">
        <v>19</v>
      </c>
      <c r="D59" s="157" t="s">
        <v>3170</v>
      </c>
      <c r="E59" s="196" t="s">
        <v>154</v>
      </c>
      <c r="F59" s="196"/>
      <c r="G59" s="7" t="s">
        <v>20</v>
      </c>
      <c r="H59" s="10">
        <v>0.1176</v>
      </c>
      <c r="I59" s="9">
        <v>150.28</v>
      </c>
      <c r="J59" s="9">
        <v>17.670000000000002</v>
      </c>
    </row>
    <row r="60" spans="1:10" ht="38.25" customHeight="1" x14ac:dyDescent="0.2">
      <c r="A60" s="157" t="s">
        <v>38</v>
      </c>
      <c r="B60" s="8" t="s">
        <v>3171</v>
      </c>
      <c r="C60" s="157" t="s">
        <v>19</v>
      </c>
      <c r="D60" s="157" t="s">
        <v>3172</v>
      </c>
      <c r="E60" s="196" t="s">
        <v>175</v>
      </c>
      <c r="F60" s="196"/>
      <c r="G60" s="7" t="s">
        <v>136</v>
      </c>
      <c r="H60" s="10">
        <v>9.6600000000000005E-2</v>
      </c>
      <c r="I60" s="9">
        <v>104.23</v>
      </c>
      <c r="J60" s="9">
        <v>10.06</v>
      </c>
    </row>
    <row r="61" spans="1:10" ht="25.5" customHeight="1" x14ac:dyDescent="0.2">
      <c r="A61" s="157" t="s">
        <v>38</v>
      </c>
      <c r="B61" s="8" t="s">
        <v>3173</v>
      </c>
      <c r="C61" s="157" t="s">
        <v>19</v>
      </c>
      <c r="D61" s="157" t="s">
        <v>3174</v>
      </c>
      <c r="E61" s="196" t="s">
        <v>175</v>
      </c>
      <c r="F61" s="196"/>
      <c r="G61" s="7" t="s">
        <v>136</v>
      </c>
      <c r="H61" s="10">
        <v>0.28989999999999999</v>
      </c>
      <c r="I61" s="9">
        <v>28.53</v>
      </c>
      <c r="J61" s="9">
        <v>8.27</v>
      </c>
    </row>
    <row r="62" spans="1:10" ht="51" customHeight="1" x14ac:dyDescent="0.2">
      <c r="A62" s="157" t="s">
        <v>38</v>
      </c>
      <c r="B62" s="8" t="s">
        <v>3175</v>
      </c>
      <c r="C62" s="157" t="s">
        <v>16</v>
      </c>
      <c r="D62" s="157" t="s">
        <v>3176</v>
      </c>
      <c r="E62" s="196" t="s">
        <v>175</v>
      </c>
      <c r="F62" s="196"/>
      <c r="G62" s="7" t="s">
        <v>136</v>
      </c>
      <c r="H62" s="10">
        <v>0.19320000000000001</v>
      </c>
      <c r="I62" s="9">
        <v>123.97</v>
      </c>
      <c r="J62" s="9">
        <v>23.95</v>
      </c>
    </row>
    <row r="63" spans="1:10" ht="25.5" x14ac:dyDescent="0.2">
      <c r="A63" s="155" t="s">
        <v>48</v>
      </c>
      <c r="B63" s="12" t="s">
        <v>3177</v>
      </c>
      <c r="C63" s="155" t="s">
        <v>19</v>
      </c>
      <c r="D63" s="155" t="s">
        <v>3178</v>
      </c>
      <c r="E63" s="193" t="s">
        <v>27</v>
      </c>
      <c r="F63" s="193"/>
      <c r="G63" s="11" t="s">
        <v>136</v>
      </c>
      <c r="H63" s="14">
        <v>9.6600000000000005E-2</v>
      </c>
      <c r="I63" s="13">
        <v>209.56</v>
      </c>
      <c r="J63" s="13">
        <v>20.239999999999998</v>
      </c>
    </row>
    <row r="64" spans="1:10" ht="25.5" x14ac:dyDescent="0.2">
      <c r="A64" s="155" t="s">
        <v>48</v>
      </c>
      <c r="B64" s="12" t="s">
        <v>3179</v>
      </c>
      <c r="C64" s="155" t="s">
        <v>19</v>
      </c>
      <c r="D64" s="155" t="s">
        <v>3180</v>
      </c>
      <c r="E64" s="193" t="s">
        <v>27</v>
      </c>
      <c r="F64" s="193"/>
      <c r="G64" s="11" t="s">
        <v>136</v>
      </c>
      <c r="H64" s="14">
        <v>9.6600000000000005E-2</v>
      </c>
      <c r="I64" s="13">
        <v>202.65</v>
      </c>
      <c r="J64" s="13">
        <v>19.57</v>
      </c>
    </row>
    <row r="65" spans="1:10" x14ac:dyDescent="0.2">
      <c r="A65" s="156"/>
      <c r="B65" s="156"/>
      <c r="C65" s="156"/>
      <c r="D65" s="156"/>
      <c r="E65" s="156" t="s">
        <v>40</v>
      </c>
      <c r="F65" s="15">
        <v>130.35</v>
      </c>
      <c r="G65" s="156" t="s">
        <v>41</v>
      </c>
      <c r="H65" s="15">
        <v>0</v>
      </c>
      <c r="I65" s="156" t="s">
        <v>42</v>
      </c>
      <c r="J65" s="15">
        <v>130.35</v>
      </c>
    </row>
    <row r="66" spans="1:10" ht="15" customHeight="1" thickBot="1" x14ac:dyDescent="0.25">
      <c r="A66" s="156"/>
      <c r="B66" s="156"/>
      <c r="C66" s="156"/>
      <c r="D66" s="156"/>
      <c r="E66" s="156" t="s">
        <v>43</v>
      </c>
      <c r="F66" s="15">
        <v>120.92</v>
      </c>
      <c r="G66" s="156"/>
      <c r="H66" s="197" t="s">
        <v>44</v>
      </c>
      <c r="I66" s="197"/>
      <c r="J66" s="15">
        <v>636.85</v>
      </c>
    </row>
    <row r="67" spans="1:10" ht="15" thickTop="1" x14ac:dyDescent="0.2">
      <c r="A67" s="125"/>
      <c r="B67" s="125"/>
      <c r="C67" s="125"/>
      <c r="D67" s="125"/>
      <c r="E67" s="125"/>
      <c r="F67" s="125"/>
      <c r="G67" s="125"/>
      <c r="H67" s="125"/>
      <c r="I67" s="125"/>
      <c r="J67" s="125"/>
    </row>
    <row r="68" spans="1:10" ht="15" x14ac:dyDescent="0.2">
      <c r="A68" s="158" t="s">
        <v>220</v>
      </c>
      <c r="B68" s="161" t="s">
        <v>5</v>
      </c>
      <c r="C68" s="158" t="s">
        <v>6</v>
      </c>
      <c r="D68" s="158" t="s">
        <v>7</v>
      </c>
      <c r="E68" s="194" t="s">
        <v>29</v>
      </c>
      <c r="F68" s="194"/>
      <c r="G68" s="163" t="s">
        <v>8</v>
      </c>
      <c r="H68" s="161" t="s">
        <v>9</v>
      </c>
      <c r="I68" s="161" t="s">
        <v>10</v>
      </c>
      <c r="J68" s="161" t="s">
        <v>12</v>
      </c>
    </row>
    <row r="69" spans="1:10" ht="38.25" x14ac:dyDescent="0.2">
      <c r="A69" s="159" t="s">
        <v>37</v>
      </c>
      <c r="B69" s="120" t="s">
        <v>440</v>
      </c>
      <c r="C69" s="159" t="s">
        <v>16</v>
      </c>
      <c r="D69" s="159" t="s">
        <v>441</v>
      </c>
      <c r="E69" s="195" t="s">
        <v>154</v>
      </c>
      <c r="F69" s="195"/>
      <c r="G69" s="121" t="s">
        <v>20</v>
      </c>
      <c r="H69" s="124">
        <v>1</v>
      </c>
      <c r="I69" s="122">
        <v>641.86</v>
      </c>
      <c r="J69" s="122">
        <v>641.86</v>
      </c>
    </row>
    <row r="70" spans="1:10" ht="63.75" x14ac:dyDescent="0.2">
      <c r="A70" s="157" t="s">
        <v>38</v>
      </c>
      <c r="B70" s="8" t="s">
        <v>3181</v>
      </c>
      <c r="C70" s="157" t="s">
        <v>19</v>
      </c>
      <c r="D70" s="157" t="s">
        <v>3182</v>
      </c>
      <c r="E70" s="196" t="s">
        <v>246</v>
      </c>
      <c r="F70" s="196"/>
      <c r="G70" s="7" t="s">
        <v>136</v>
      </c>
      <c r="H70" s="10">
        <v>2.6800000000000001E-2</v>
      </c>
      <c r="I70" s="9">
        <v>452.93</v>
      </c>
      <c r="J70" s="9">
        <v>12.13</v>
      </c>
    </row>
    <row r="71" spans="1:10" ht="63.75" x14ac:dyDescent="0.2">
      <c r="A71" s="157" t="s">
        <v>38</v>
      </c>
      <c r="B71" s="8" t="s">
        <v>3183</v>
      </c>
      <c r="C71" s="157" t="s">
        <v>19</v>
      </c>
      <c r="D71" s="157" t="s">
        <v>3184</v>
      </c>
      <c r="E71" s="196" t="s">
        <v>246</v>
      </c>
      <c r="F71" s="196"/>
      <c r="G71" s="7" t="s">
        <v>136</v>
      </c>
      <c r="H71" s="10">
        <v>2.6800000000000001E-2</v>
      </c>
      <c r="I71" s="9">
        <v>281.33999999999997</v>
      </c>
      <c r="J71" s="9">
        <v>7.53</v>
      </c>
    </row>
    <row r="72" spans="1:10" ht="25.5" customHeight="1" x14ac:dyDescent="0.2">
      <c r="A72" s="157" t="s">
        <v>38</v>
      </c>
      <c r="B72" s="8" t="s">
        <v>185</v>
      </c>
      <c r="C72" s="157" t="s">
        <v>19</v>
      </c>
      <c r="D72" s="157" t="s">
        <v>186</v>
      </c>
      <c r="E72" s="196" t="s">
        <v>39</v>
      </c>
      <c r="F72" s="196"/>
      <c r="G72" s="7" t="s">
        <v>47</v>
      </c>
      <c r="H72" s="10">
        <v>1.1154999999999999</v>
      </c>
      <c r="I72" s="9">
        <v>32.96</v>
      </c>
      <c r="J72" s="9">
        <v>36.76</v>
      </c>
    </row>
    <row r="73" spans="1:10" ht="25.5" x14ac:dyDescent="0.2">
      <c r="A73" s="157" t="s">
        <v>38</v>
      </c>
      <c r="B73" s="8" t="s">
        <v>1755</v>
      </c>
      <c r="C73" s="157" t="s">
        <v>19</v>
      </c>
      <c r="D73" s="157" t="s">
        <v>1756</v>
      </c>
      <c r="E73" s="196" t="s">
        <v>173</v>
      </c>
      <c r="F73" s="196"/>
      <c r="G73" s="7" t="s">
        <v>20</v>
      </c>
      <c r="H73" s="10">
        <v>1.4293</v>
      </c>
      <c r="I73" s="9">
        <v>13.01</v>
      </c>
      <c r="J73" s="9">
        <v>18.59</v>
      </c>
    </row>
    <row r="74" spans="1:10" ht="38.25" customHeight="1" x14ac:dyDescent="0.2">
      <c r="A74" s="157" t="s">
        <v>38</v>
      </c>
      <c r="B74" s="8" t="s">
        <v>1187</v>
      </c>
      <c r="C74" s="157" t="s">
        <v>19</v>
      </c>
      <c r="D74" s="157" t="s">
        <v>1188</v>
      </c>
      <c r="E74" s="196" t="s">
        <v>246</v>
      </c>
      <c r="F74" s="196"/>
      <c r="G74" s="7" t="s">
        <v>23</v>
      </c>
      <c r="H74" s="10">
        <v>8.8599999999999998E-2</v>
      </c>
      <c r="I74" s="9">
        <v>23.05</v>
      </c>
      <c r="J74" s="9">
        <v>2.04</v>
      </c>
    </row>
    <row r="75" spans="1:10" ht="38.25" customHeight="1" x14ac:dyDescent="0.2">
      <c r="A75" s="157" t="s">
        <v>38</v>
      </c>
      <c r="B75" s="8" t="s">
        <v>3185</v>
      </c>
      <c r="C75" s="157" t="s">
        <v>19</v>
      </c>
      <c r="D75" s="157" t="s">
        <v>3186</v>
      </c>
      <c r="E75" s="196" t="s">
        <v>246</v>
      </c>
      <c r="F75" s="196"/>
      <c r="G75" s="7" t="s">
        <v>23</v>
      </c>
      <c r="H75" s="10">
        <v>0.14230000000000001</v>
      </c>
      <c r="I75" s="9">
        <v>39.74</v>
      </c>
      <c r="J75" s="9">
        <v>5.65</v>
      </c>
    </row>
    <row r="76" spans="1:10" ht="38.25" customHeight="1" x14ac:dyDescent="0.2">
      <c r="A76" s="157" t="s">
        <v>38</v>
      </c>
      <c r="B76" s="8" t="s">
        <v>1150</v>
      </c>
      <c r="C76" s="157" t="s">
        <v>19</v>
      </c>
      <c r="D76" s="157" t="s">
        <v>1151</v>
      </c>
      <c r="E76" s="196" t="s">
        <v>246</v>
      </c>
      <c r="F76" s="196"/>
      <c r="G76" s="7" t="s">
        <v>136</v>
      </c>
      <c r="H76" s="10">
        <v>5.3699999999999998E-2</v>
      </c>
      <c r="I76" s="9">
        <v>11.19</v>
      </c>
      <c r="J76" s="9">
        <v>0.6</v>
      </c>
    </row>
    <row r="77" spans="1:10" ht="51" x14ac:dyDescent="0.2">
      <c r="A77" s="157" t="s">
        <v>38</v>
      </c>
      <c r="B77" s="8" t="s">
        <v>3187</v>
      </c>
      <c r="C77" s="157" t="s">
        <v>19</v>
      </c>
      <c r="D77" s="157" t="s">
        <v>3188</v>
      </c>
      <c r="E77" s="196" t="s">
        <v>246</v>
      </c>
      <c r="F77" s="196"/>
      <c r="G77" s="7" t="s">
        <v>136</v>
      </c>
      <c r="H77" s="10">
        <v>5.3699999999999998E-2</v>
      </c>
      <c r="I77" s="9">
        <v>156.03</v>
      </c>
      <c r="J77" s="9">
        <v>8.3699999999999992</v>
      </c>
    </row>
    <row r="78" spans="1:10" ht="38.25" customHeight="1" x14ac:dyDescent="0.2">
      <c r="A78" s="157" t="s">
        <v>38</v>
      </c>
      <c r="B78" s="8" t="s">
        <v>3189</v>
      </c>
      <c r="C78" s="157" t="s">
        <v>19</v>
      </c>
      <c r="D78" s="157" t="s">
        <v>3190</v>
      </c>
      <c r="E78" s="196" t="s">
        <v>174</v>
      </c>
      <c r="F78" s="196"/>
      <c r="G78" s="7" t="s">
        <v>136</v>
      </c>
      <c r="H78" s="10">
        <v>2.6800000000000001E-2</v>
      </c>
      <c r="I78" s="9">
        <v>386.15</v>
      </c>
      <c r="J78" s="9">
        <v>10.34</v>
      </c>
    </row>
    <row r="79" spans="1:10" ht="63.75" x14ac:dyDescent="0.2">
      <c r="A79" s="157" t="s">
        <v>38</v>
      </c>
      <c r="B79" s="8" t="s">
        <v>3143</v>
      </c>
      <c r="C79" s="157" t="s">
        <v>19</v>
      </c>
      <c r="D79" s="157" t="s">
        <v>3144</v>
      </c>
      <c r="E79" s="196" t="s">
        <v>246</v>
      </c>
      <c r="F79" s="196"/>
      <c r="G79" s="7" t="s">
        <v>23</v>
      </c>
      <c r="H79" s="10">
        <v>0.3221</v>
      </c>
      <c r="I79" s="9">
        <v>9.93</v>
      </c>
      <c r="J79" s="9">
        <v>3.19</v>
      </c>
    </row>
    <row r="80" spans="1:10" ht="63.75" x14ac:dyDescent="0.2">
      <c r="A80" s="157" t="s">
        <v>38</v>
      </c>
      <c r="B80" s="8" t="s">
        <v>282</v>
      </c>
      <c r="C80" s="157" t="s">
        <v>19</v>
      </c>
      <c r="D80" s="157" t="s">
        <v>283</v>
      </c>
      <c r="E80" s="196" t="s">
        <v>246</v>
      </c>
      <c r="F80" s="196"/>
      <c r="G80" s="7" t="s">
        <v>23</v>
      </c>
      <c r="H80" s="10">
        <v>0.53690000000000004</v>
      </c>
      <c r="I80" s="9">
        <v>3.7</v>
      </c>
      <c r="J80" s="9">
        <v>1.98</v>
      </c>
    </row>
    <row r="81" spans="1:10" ht="38.25" customHeight="1" x14ac:dyDescent="0.2">
      <c r="A81" s="157" t="s">
        <v>38</v>
      </c>
      <c r="B81" s="8" t="s">
        <v>3145</v>
      </c>
      <c r="C81" s="157" t="s">
        <v>19</v>
      </c>
      <c r="D81" s="157" t="s">
        <v>3146</v>
      </c>
      <c r="E81" s="196" t="s">
        <v>175</v>
      </c>
      <c r="F81" s="196"/>
      <c r="G81" s="7" t="s">
        <v>23</v>
      </c>
      <c r="H81" s="10">
        <v>0.3221</v>
      </c>
      <c r="I81" s="9">
        <v>10.81</v>
      </c>
      <c r="J81" s="9">
        <v>3.48</v>
      </c>
    </row>
    <row r="82" spans="1:10" ht="38.25" customHeight="1" x14ac:dyDescent="0.2">
      <c r="A82" s="157" t="s">
        <v>38</v>
      </c>
      <c r="B82" s="8" t="s">
        <v>3147</v>
      </c>
      <c r="C82" s="157" t="s">
        <v>19</v>
      </c>
      <c r="D82" s="157" t="s">
        <v>3148</v>
      </c>
      <c r="E82" s="196" t="s">
        <v>175</v>
      </c>
      <c r="F82" s="196"/>
      <c r="G82" s="7" t="s">
        <v>23</v>
      </c>
      <c r="H82" s="10">
        <v>0.53690000000000004</v>
      </c>
      <c r="I82" s="9">
        <v>14.63</v>
      </c>
      <c r="J82" s="9">
        <v>7.85</v>
      </c>
    </row>
    <row r="83" spans="1:10" ht="38.25" customHeight="1" x14ac:dyDescent="0.2">
      <c r="A83" s="157" t="s">
        <v>38</v>
      </c>
      <c r="B83" s="8" t="s">
        <v>3191</v>
      </c>
      <c r="C83" s="157" t="s">
        <v>19</v>
      </c>
      <c r="D83" s="157" t="s">
        <v>3192</v>
      </c>
      <c r="E83" s="196" t="s">
        <v>175</v>
      </c>
      <c r="F83" s="196"/>
      <c r="G83" s="7" t="s">
        <v>136</v>
      </c>
      <c r="H83" s="10">
        <v>0.1074</v>
      </c>
      <c r="I83" s="9">
        <v>21.05</v>
      </c>
      <c r="J83" s="9">
        <v>2.2599999999999998</v>
      </c>
    </row>
    <row r="84" spans="1:10" ht="38.25" customHeight="1" x14ac:dyDescent="0.2">
      <c r="A84" s="157" t="s">
        <v>38</v>
      </c>
      <c r="B84" s="8" t="s">
        <v>167</v>
      </c>
      <c r="C84" s="157" t="s">
        <v>19</v>
      </c>
      <c r="D84" s="157" t="s">
        <v>284</v>
      </c>
      <c r="E84" s="196" t="s">
        <v>175</v>
      </c>
      <c r="F84" s="196"/>
      <c r="G84" s="7" t="s">
        <v>23</v>
      </c>
      <c r="H84" s="10">
        <v>0.85909999999999997</v>
      </c>
      <c r="I84" s="9">
        <v>3.36</v>
      </c>
      <c r="J84" s="9">
        <v>2.88</v>
      </c>
    </row>
    <row r="85" spans="1:10" ht="38.25" customHeight="1" x14ac:dyDescent="0.2">
      <c r="A85" s="157" t="s">
        <v>38</v>
      </c>
      <c r="B85" s="8" t="s">
        <v>168</v>
      </c>
      <c r="C85" s="157" t="s">
        <v>19</v>
      </c>
      <c r="D85" s="157" t="s">
        <v>285</v>
      </c>
      <c r="E85" s="196" t="s">
        <v>175</v>
      </c>
      <c r="F85" s="196"/>
      <c r="G85" s="7" t="s">
        <v>23</v>
      </c>
      <c r="H85" s="10">
        <v>2.5503</v>
      </c>
      <c r="I85" s="9">
        <v>4.83</v>
      </c>
      <c r="J85" s="9">
        <v>12.31</v>
      </c>
    </row>
    <row r="86" spans="1:10" ht="25.5" customHeight="1" x14ac:dyDescent="0.2">
      <c r="A86" s="157" t="s">
        <v>38</v>
      </c>
      <c r="B86" s="8" t="s">
        <v>223</v>
      </c>
      <c r="C86" s="157" t="s">
        <v>19</v>
      </c>
      <c r="D86" s="157" t="s">
        <v>224</v>
      </c>
      <c r="E86" s="196" t="s">
        <v>175</v>
      </c>
      <c r="F86" s="196"/>
      <c r="G86" s="7" t="s">
        <v>136</v>
      </c>
      <c r="H86" s="10">
        <v>0.16109999999999999</v>
      </c>
      <c r="I86" s="9">
        <v>19.5</v>
      </c>
      <c r="J86" s="9">
        <v>3.14</v>
      </c>
    </row>
    <row r="87" spans="1:10" ht="25.5" customHeight="1" x14ac:dyDescent="0.2">
      <c r="A87" s="157" t="s">
        <v>38</v>
      </c>
      <c r="B87" s="8" t="s">
        <v>286</v>
      </c>
      <c r="C87" s="157" t="s">
        <v>19</v>
      </c>
      <c r="D87" s="157" t="s">
        <v>287</v>
      </c>
      <c r="E87" s="196" t="s">
        <v>175</v>
      </c>
      <c r="F87" s="196"/>
      <c r="G87" s="7" t="s">
        <v>136</v>
      </c>
      <c r="H87" s="10">
        <v>2.6800000000000001E-2</v>
      </c>
      <c r="I87" s="9">
        <v>37.119999999999997</v>
      </c>
      <c r="J87" s="9">
        <v>0.99</v>
      </c>
    </row>
    <row r="88" spans="1:10" ht="25.5" customHeight="1" x14ac:dyDescent="0.2">
      <c r="A88" s="157" t="s">
        <v>38</v>
      </c>
      <c r="B88" s="8" t="s">
        <v>1528</v>
      </c>
      <c r="C88" s="157" t="s">
        <v>19</v>
      </c>
      <c r="D88" s="157" t="s">
        <v>1529</v>
      </c>
      <c r="E88" s="196" t="s">
        <v>175</v>
      </c>
      <c r="F88" s="196"/>
      <c r="G88" s="7" t="s">
        <v>136</v>
      </c>
      <c r="H88" s="10">
        <v>0.13420000000000001</v>
      </c>
      <c r="I88" s="9">
        <v>57.05</v>
      </c>
      <c r="J88" s="9">
        <v>7.65</v>
      </c>
    </row>
    <row r="89" spans="1:10" ht="38.25" customHeight="1" x14ac:dyDescent="0.2">
      <c r="A89" s="157" t="s">
        <v>38</v>
      </c>
      <c r="B89" s="8" t="s">
        <v>1525</v>
      </c>
      <c r="C89" s="157" t="s">
        <v>19</v>
      </c>
      <c r="D89" s="157" t="s">
        <v>1526</v>
      </c>
      <c r="E89" s="196" t="s">
        <v>175</v>
      </c>
      <c r="F89" s="196"/>
      <c r="G89" s="7" t="s">
        <v>136</v>
      </c>
      <c r="H89" s="10">
        <v>2.6800000000000001E-2</v>
      </c>
      <c r="I89" s="9">
        <v>60.35</v>
      </c>
      <c r="J89" s="9">
        <v>1.61</v>
      </c>
    </row>
    <row r="90" spans="1:10" ht="51" x14ac:dyDescent="0.2">
      <c r="A90" s="157" t="s">
        <v>38</v>
      </c>
      <c r="B90" s="8" t="s">
        <v>722</v>
      </c>
      <c r="C90" s="157" t="s">
        <v>19</v>
      </c>
      <c r="D90" s="157" t="s">
        <v>723</v>
      </c>
      <c r="E90" s="196" t="s">
        <v>2100</v>
      </c>
      <c r="F90" s="196"/>
      <c r="G90" s="7" t="s">
        <v>20</v>
      </c>
      <c r="H90" s="10">
        <v>1.4510000000000001</v>
      </c>
      <c r="I90" s="9">
        <v>44.24</v>
      </c>
      <c r="J90" s="9">
        <v>64.19</v>
      </c>
    </row>
    <row r="91" spans="1:10" ht="25.5" customHeight="1" x14ac:dyDescent="0.2">
      <c r="A91" s="157" t="s">
        <v>38</v>
      </c>
      <c r="B91" s="8" t="s">
        <v>3153</v>
      </c>
      <c r="C91" s="157" t="s">
        <v>19</v>
      </c>
      <c r="D91" s="157" t="s">
        <v>3154</v>
      </c>
      <c r="E91" s="196" t="s">
        <v>179</v>
      </c>
      <c r="F91" s="196"/>
      <c r="G91" s="7" t="s">
        <v>137</v>
      </c>
      <c r="H91" s="10">
        <v>3.9E-2</v>
      </c>
      <c r="I91" s="9">
        <v>93.43</v>
      </c>
      <c r="J91" s="9">
        <v>3.64</v>
      </c>
    </row>
    <row r="92" spans="1:10" ht="25.5" customHeight="1" x14ac:dyDescent="0.2">
      <c r="A92" s="157" t="s">
        <v>38</v>
      </c>
      <c r="B92" s="8" t="s">
        <v>3193</v>
      </c>
      <c r="C92" s="157" t="s">
        <v>19</v>
      </c>
      <c r="D92" s="157" t="s">
        <v>3194</v>
      </c>
      <c r="E92" s="196" t="s">
        <v>179</v>
      </c>
      <c r="F92" s="196"/>
      <c r="G92" s="7" t="s">
        <v>137</v>
      </c>
      <c r="H92" s="10">
        <v>0.01</v>
      </c>
      <c r="I92" s="9">
        <v>28.17</v>
      </c>
      <c r="J92" s="9">
        <v>0.28000000000000003</v>
      </c>
    </row>
    <row r="93" spans="1:10" ht="51" x14ac:dyDescent="0.2">
      <c r="A93" s="157" t="s">
        <v>38</v>
      </c>
      <c r="B93" s="8" t="s">
        <v>3155</v>
      </c>
      <c r="C93" s="157" t="s">
        <v>19</v>
      </c>
      <c r="D93" s="157" t="s">
        <v>3156</v>
      </c>
      <c r="E93" s="196" t="s">
        <v>2100</v>
      </c>
      <c r="F93" s="196"/>
      <c r="G93" s="7" t="s">
        <v>20</v>
      </c>
      <c r="H93" s="10">
        <v>1.4510000000000001</v>
      </c>
      <c r="I93" s="9">
        <v>48.12</v>
      </c>
      <c r="J93" s="9">
        <v>69.819999999999993</v>
      </c>
    </row>
    <row r="94" spans="1:10" ht="25.5" customHeight="1" x14ac:dyDescent="0.2">
      <c r="A94" s="157" t="s">
        <v>38</v>
      </c>
      <c r="B94" s="8" t="s">
        <v>3195</v>
      </c>
      <c r="C94" s="157" t="s">
        <v>19</v>
      </c>
      <c r="D94" s="157" t="s">
        <v>3196</v>
      </c>
      <c r="E94" s="196" t="s">
        <v>142</v>
      </c>
      <c r="F94" s="196"/>
      <c r="G94" s="7" t="s">
        <v>20</v>
      </c>
      <c r="H94" s="10">
        <v>8.9999999999999993E-3</v>
      </c>
      <c r="I94" s="9">
        <v>21.18</v>
      </c>
      <c r="J94" s="9">
        <v>0.19</v>
      </c>
    </row>
    <row r="95" spans="1:10" ht="25.5" customHeight="1" x14ac:dyDescent="0.2">
      <c r="A95" s="157" t="s">
        <v>38</v>
      </c>
      <c r="B95" s="8" t="s">
        <v>3157</v>
      </c>
      <c r="C95" s="157" t="s">
        <v>19</v>
      </c>
      <c r="D95" s="157" t="s">
        <v>3158</v>
      </c>
      <c r="E95" s="196" t="s">
        <v>142</v>
      </c>
      <c r="F95" s="196"/>
      <c r="G95" s="7" t="s">
        <v>20</v>
      </c>
      <c r="H95" s="10">
        <v>1.4510000000000001</v>
      </c>
      <c r="I95" s="9">
        <v>40.67</v>
      </c>
      <c r="J95" s="9">
        <v>59.01</v>
      </c>
    </row>
    <row r="96" spans="1:10" ht="38.25" customHeight="1" x14ac:dyDescent="0.2">
      <c r="A96" s="157" t="s">
        <v>38</v>
      </c>
      <c r="B96" s="8" t="s">
        <v>3159</v>
      </c>
      <c r="C96" s="157" t="s">
        <v>19</v>
      </c>
      <c r="D96" s="157" t="s">
        <v>3160</v>
      </c>
      <c r="E96" s="196" t="s">
        <v>175</v>
      </c>
      <c r="F96" s="196"/>
      <c r="G96" s="7" t="s">
        <v>136</v>
      </c>
      <c r="H96" s="10">
        <v>0.18790000000000001</v>
      </c>
      <c r="I96" s="9">
        <v>27.61</v>
      </c>
      <c r="J96" s="9">
        <v>5.18</v>
      </c>
    </row>
    <row r="97" spans="1:10" ht="38.25" customHeight="1" x14ac:dyDescent="0.2">
      <c r="A97" s="157" t="s">
        <v>38</v>
      </c>
      <c r="B97" s="8" t="s">
        <v>3197</v>
      </c>
      <c r="C97" s="157" t="s">
        <v>19</v>
      </c>
      <c r="D97" s="157" t="s">
        <v>3198</v>
      </c>
      <c r="E97" s="196" t="s">
        <v>175</v>
      </c>
      <c r="F97" s="196"/>
      <c r="G97" s="7" t="s">
        <v>136</v>
      </c>
      <c r="H97" s="10">
        <v>2.6800000000000001E-2</v>
      </c>
      <c r="I97" s="9">
        <v>22.91</v>
      </c>
      <c r="J97" s="9">
        <v>0.61</v>
      </c>
    </row>
    <row r="98" spans="1:10" ht="38.25" customHeight="1" x14ac:dyDescent="0.2">
      <c r="A98" s="157" t="s">
        <v>38</v>
      </c>
      <c r="B98" s="8" t="s">
        <v>3199</v>
      </c>
      <c r="C98" s="157" t="s">
        <v>19</v>
      </c>
      <c r="D98" s="157" t="s">
        <v>3200</v>
      </c>
      <c r="E98" s="196" t="s">
        <v>246</v>
      </c>
      <c r="F98" s="196"/>
      <c r="G98" s="7" t="s">
        <v>136</v>
      </c>
      <c r="H98" s="10">
        <v>2.6800000000000001E-2</v>
      </c>
      <c r="I98" s="9">
        <v>495.29</v>
      </c>
      <c r="J98" s="9">
        <v>13.27</v>
      </c>
    </row>
    <row r="99" spans="1:10" ht="38.25" customHeight="1" x14ac:dyDescent="0.2">
      <c r="A99" s="157" t="s">
        <v>38</v>
      </c>
      <c r="B99" s="8" t="s">
        <v>3201</v>
      </c>
      <c r="C99" s="157" t="s">
        <v>19</v>
      </c>
      <c r="D99" s="157" t="s">
        <v>3202</v>
      </c>
      <c r="E99" s="196" t="s">
        <v>246</v>
      </c>
      <c r="F99" s="196"/>
      <c r="G99" s="7" t="s">
        <v>136</v>
      </c>
      <c r="H99" s="10">
        <v>2.6800000000000001E-2</v>
      </c>
      <c r="I99" s="9">
        <v>186.47</v>
      </c>
      <c r="J99" s="9">
        <v>4.99</v>
      </c>
    </row>
    <row r="100" spans="1:10" ht="38.25" x14ac:dyDescent="0.2">
      <c r="A100" s="157" t="s">
        <v>38</v>
      </c>
      <c r="B100" s="8" t="s">
        <v>3163</v>
      </c>
      <c r="C100" s="157" t="s">
        <v>19</v>
      </c>
      <c r="D100" s="157" t="s">
        <v>3164</v>
      </c>
      <c r="E100" s="196" t="s">
        <v>154</v>
      </c>
      <c r="F100" s="196"/>
      <c r="G100" s="7" t="s">
        <v>20</v>
      </c>
      <c r="H100" s="10">
        <v>0.1449</v>
      </c>
      <c r="I100" s="9">
        <v>101.08</v>
      </c>
      <c r="J100" s="9">
        <v>14.64</v>
      </c>
    </row>
    <row r="101" spans="1:10" ht="38.25" x14ac:dyDescent="0.2">
      <c r="A101" s="157" t="s">
        <v>38</v>
      </c>
      <c r="B101" s="8" t="s">
        <v>3165</v>
      </c>
      <c r="C101" s="157" t="s">
        <v>19</v>
      </c>
      <c r="D101" s="157" t="s">
        <v>3166</v>
      </c>
      <c r="E101" s="196" t="s">
        <v>154</v>
      </c>
      <c r="F101" s="196"/>
      <c r="G101" s="7" t="s">
        <v>20</v>
      </c>
      <c r="H101" s="10">
        <v>0.1668</v>
      </c>
      <c r="I101" s="9">
        <v>254.16</v>
      </c>
      <c r="J101" s="9">
        <v>42.39</v>
      </c>
    </row>
    <row r="102" spans="1:10" ht="38.25" x14ac:dyDescent="0.2">
      <c r="A102" s="157" t="s">
        <v>38</v>
      </c>
      <c r="B102" s="8" t="s">
        <v>3167</v>
      </c>
      <c r="C102" s="157" t="s">
        <v>19</v>
      </c>
      <c r="D102" s="157" t="s">
        <v>3168</v>
      </c>
      <c r="E102" s="196" t="s">
        <v>154</v>
      </c>
      <c r="F102" s="196"/>
      <c r="G102" s="7" t="s">
        <v>20</v>
      </c>
      <c r="H102" s="10">
        <v>0.22639999999999999</v>
      </c>
      <c r="I102" s="9">
        <v>118.08</v>
      </c>
      <c r="J102" s="9">
        <v>26.73</v>
      </c>
    </row>
    <row r="103" spans="1:10" ht="38.25" x14ac:dyDescent="0.2">
      <c r="A103" s="157" t="s">
        <v>38</v>
      </c>
      <c r="B103" s="8" t="s">
        <v>3169</v>
      </c>
      <c r="C103" s="157" t="s">
        <v>19</v>
      </c>
      <c r="D103" s="157" t="s">
        <v>3170</v>
      </c>
      <c r="E103" s="196" t="s">
        <v>154</v>
      </c>
      <c r="F103" s="196"/>
      <c r="G103" s="7" t="s">
        <v>20</v>
      </c>
      <c r="H103" s="10">
        <v>0.17649999999999999</v>
      </c>
      <c r="I103" s="9">
        <v>150.28</v>
      </c>
      <c r="J103" s="9">
        <v>26.52</v>
      </c>
    </row>
    <row r="104" spans="1:10" ht="38.25" x14ac:dyDescent="0.2">
      <c r="A104" s="157" t="s">
        <v>38</v>
      </c>
      <c r="B104" s="8" t="s">
        <v>3203</v>
      </c>
      <c r="C104" s="157" t="s">
        <v>19</v>
      </c>
      <c r="D104" s="157" t="s">
        <v>3204</v>
      </c>
      <c r="E104" s="196" t="s">
        <v>142</v>
      </c>
      <c r="F104" s="196"/>
      <c r="G104" s="7" t="s">
        <v>137</v>
      </c>
      <c r="H104" s="10">
        <v>0.04</v>
      </c>
      <c r="I104" s="9">
        <v>1047.01</v>
      </c>
      <c r="J104" s="9">
        <v>41.88</v>
      </c>
    </row>
    <row r="105" spans="1:10" ht="38.25" customHeight="1" x14ac:dyDescent="0.2">
      <c r="A105" s="157" t="s">
        <v>38</v>
      </c>
      <c r="B105" s="8" t="s">
        <v>3171</v>
      </c>
      <c r="C105" s="157" t="s">
        <v>19</v>
      </c>
      <c r="D105" s="157" t="s">
        <v>3172</v>
      </c>
      <c r="E105" s="196" t="s">
        <v>175</v>
      </c>
      <c r="F105" s="196"/>
      <c r="G105" s="7" t="s">
        <v>136</v>
      </c>
      <c r="H105" s="10">
        <v>2.6800000000000001E-2</v>
      </c>
      <c r="I105" s="9">
        <v>104.23</v>
      </c>
      <c r="J105" s="9">
        <v>2.79</v>
      </c>
    </row>
    <row r="106" spans="1:10" ht="25.5" customHeight="1" x14ac:dyDescent="0.2">
      <c r="A106" s="157" t="s">
        <v>38</v>
      </c>
      <c r="B106" s="8" t="s">
        <v>3173</v>
      </c>
      <c r="C106" s="157" t="s">
        <v>19</v>
      </c>
      <c r="D106" s="157" t="s">
        <v>3174</v>
      </c>
      <c r="E106" s="196" t="s">
        <v>175</v>
      </c>
      <c r="F106" s="196"/>
      <c r="G106" s="7" t="s">
        <v>136</v>
      </c>
      <c r="H106" s="10">
        <v>0.1074</v>
      </c>
      <c r="I106" s="9">
        <v>28.53</v>
      </c>
      <c r="J106" s="9">
        <v>3.06</v>
      </c>
    </row>
    <row r="107" spans="1:10" ht="51" customHeight="1" x14ac:dyDescent="0.2">
      <c r="A107" s="157" t="s">
        <v>38</v>
      </c>
      <c r="B107" s="8" t="s">
        <v>3175</v>
      </c>
      <c r="C107" s="157" t="s">
        <v>16</v>
      </c>
      <c r="D107" s="157" t="s">
        <v>3176</v>
      </c>
      <c r="E107" s="196" t="s">
        <v>175</v>
      </c>
      <c r="F107" s="196"/>
      <c r="G107" s="7" t="s">
        <v>136</v>
      </c>
      <c r="H107" s="10">
        <v>0.16109999999999999</v>
      </c>
      <c r="I107" s="9">
        <v>123.97</v>
      </c>
      <c r="J107" s="9">
        <v>19.97</v>
      </c>
    </row>
    <row r="108" spans="1:10" ht="51" x14ac:dyDescent="0.2">
      <c r="A108" s="155" t="s">
        <v>48</v>
      </c>
      <c r="B108" s="12" t="s">
        <v>3205</v>
      </c>
      <c r="C108" s="155" t="s">
        <v>19</v>
      </c>
      <c r="D108" s="155" t="s">
        <v>3206</v>
      </c>
      <c r="E108" s="193" t="s">
        <v>27</v>
      </c>
      <c r="F108" s="193"/>
      <c r="G108" s="11" t="s">
        <v>288</v>
      </c>
      <c r="H108" s="14">
        <v>2.6800000000000001E-2</v>
      </c>
      <c r="I108" s="13">
        <v>73.52</v>
      </c>
      <c r="J108" s="13">
        <v>1.97</v>
      </c>
    </row>
    <row r="109" spans="1:10" ht="25.5" x14ac:dyDescent="0.2">
      <c r="A109" s="155" t="s">
        <v>48</v>
      </c>
      <c r="B109" s="12" t="s">
        <v>3177</v>
      </c>
      <c r="C109" s="155" t="s">
        <v>19</v>
      </c>
      <c r="D109" s="155" t="s">
        <v>3178</v>
      </c>
      <c r="E109" s="193" t="s">
        <v>27</v>
      </c>
      <c r="F109" s="193"/>
      <c r="G109" s="11" t="s">
        <v>136</v>
      </c>
      <c r="H109" s="14">
        <v>2.6800000000000001E-2</v>
      </c>
      <c r="I109" s="13">
        <v>209.56</v>
      </c>
      <c r="J109" s="13">
        <v>5.61</v>
      </c>
    </row>
    <row r="110" spans="1:10" ht="25.5" x14ac:dyDescent="0.2">
      <c r="A110" s="155" t="s">
        <v>48</v>
      </c>
      <c r="B110" s="12" t="s">
        <v>3179</v>
      </c>
      <c r="C110" s="155" t="s">
        <v>19</v>
      </c>
      <c r="D110" s="155" t="s">
        <v>3180</v>
      </c>
      <c r="E110" s="193" t="s">
        <v>27</v>
      </c>
      <c r="F110" s="193"/>
      <c r="G110" s="11" t="s">
        <v>136</v>
      </c>
      <c r="H110" s="14">
        <v>2.6800000000000001E-2</v>
      </c>
      <c r="I110" s="13">
        <v>202.65</v>
      </c>
      <c r="J110" s="13">
        <v>5.43</v>
      </c>
    </row>
    <row r="111" spans="1:10" ht="38.25" x14ac:dyDescent="0.2">
      <c r="A111" s="155" t="s">
        <v>48</v>
      </c>
      <c r="B111" s="12" t="s">
        <v>3207</v>
      </c>
      <c r="C111" s="155" t="s">
        <v>19</v>
      </c>
      <c r="D111" s="155" t="s">
        <v>3208</v>
      </c>
      <c r="E111" s="193" t="s">
        <v>27</v>
      </c>
      <c r="F111" s="193"/>
      <c r="G111" s="11" t="s">
        <v>20</v>
      </c>
      <c r="H111" s="14">
        <v>1</v>
      </c>
      <c r="I111" s="13">
        <v>76.36</v>
      </c>
      <c r="J111" s="13">
        <v>76.36</v>
      </c>
    </row>
    <row r="112" spans="1:10" ht="38.25" x14ac:dyDescent="0.2">
      <c r="A112" s="155" t="s">
        <v>48</v>
      </c>
      <c r="B112" s="12" t="s">
        <v>3209</v>
      </c>
      <c r="C112" s="155" t="s">
        <v>19</v>
      </c>
      <c r="D112" s="155" t="s">
        <v>3210</v>
      </c>
      <c r="E112" s="193" t="s">
        <v>27</v>
      </c>
      <c r="F112" s="193"/>
      <c r="G112" s="11" t="s">
        <v>23</v>
      </c>
      <c r="H112" s="14">
        <v>1.2782</v>
      </c>
      <c r="I112" s="13">
        <v>3.12</v>
      </c>
      <c r="J112" s="13">
        <v>3.98</v>
      </c>
    </row>
    <row r="113" spans="1:10" x14ac:dyDescent="0.2">
      <c r="A113" s="156"/>
      <c r="B113" s="156"/>
      <c r="C113" s="156"/>
      <c r="D113" s="156"/>
      <c r="E113" s="156" t="s">
        <v>40</v>
      </c>
      <c r="F113" s="15">
        <v>186.63</v>
      </c>
      <c r="G113" s="156" t="s">
        <v>41</v>
      </c>
      <c r="H113" s="15">
        <v>0</v>
      </c>
      <c r="I113" s="156" t="s">
        <v>42</v>
      </c>
      <c r="J113" s="15">
        <v>186.63</v>
      </c>
    </row>
    <row r="114" spans="1:10" ht="15" customHeight="1" thickBot="1" x14ac:dyDescent="0.25">
      <c r="A114" s="156"/>
      <c r="B114" s="156"/>
      <c r="C114" s="156"/>
      <c r="D114" s="156"/>
      <c r="E114" s="156" t="s">
        <v>43</v>
      </c>
      <c r="F114" s="15">
        <v>150.4</v>
      </c>
      <c r="G114" s="156"/>
      <c r="H114" s="197" t="s">
        <v>44</v>
      </c>
      <c r="I114" s="197"/>
      <c r="J114" s="15">
        <v>792.26</v>
      </c>
    </row>
    <row r="115" spans="1:10" ht="15" thickTop="1" x14ac:dyDescent="0.2">
      <c r="A115" s="125"/>
      <c r="B115" s="125"/>
      <c r="C115" s="125"/>
      <c r="D115" s="125"/>
      <c r="E115" s="125"/>
      <c r="F115" s="125"/>
      <c r="G115" s="125"/>
      <c r="H115" s="125"/>
      <c r="I115" s="125"/>
      <c r="J115" s="125"/>
    </row>
    <row r="116" spans="1:10" ht="15" x14ac:dyDescent="0.2">
      <c r="A116" s="158" t="s">
        <v>256</v>
      </c>
      <c r="B116" s="161" t="s">
        <v>5</v>
      </c>
      <c r="C116" s="158" t="s">
        <v>6</v>
      </c>
      <c r="D116" s="158" t="s">
        <v>7</v>
      </c>
      <c r="E116" s="194" t="s">
        <v>29</v>
      </c>
      <c r="F116" s="194"/>
      <c r="G116" s="163" t="s">
        <v>8</v>
      </c>
      <c r="H116" s="161" t="s">
        <v>9</v>
      </c>
      <c r="I116" s="161" t="s">
        <v>10</v>
      </c>
      <c r="J116" s="161" t="s">
        <v>12</v>
      </c>
    </row>
    <row r="117" spans="1:10" ht="38.25" x14ac:dyDescent="0.2">
      <c r="A117" s="159" t="s">
        <v>37</v>
      </c>
      <c r="B117" s="120" t="s">
        <v>442</v>
      </c>
      <c r="C117" s="159" t="s">
        <v>16</v>
      </c>
      <c r="D117" s="159" t="s">
        <v>443</v>
      </c>
      <c r="E117" s="195" t="s">
        <v>154</v>
      </c>
      <c r="F117" s="195"/>
      <c r="G117" s="121" t="s">
        <v>20</v>
      </c>
      <c r="H117" s="124">
        <v>1</v>
      </c>
      <c r="I117" s="122">
        <v>1009.65</v>
      </c>
      <c r="J117" s="122">
        <v>1009.65</v>
      </c>
    </row>
    <row r="118" spans="1:10" ht="25.5" customHeight="1" x14ac:dyDescent="0.2">
      <c r="A118" s="157" t="s">
        <v>38</v>
      </c>
      <c r="B118" s="8" t="s">
        <v>185</v>
      </c>
      <c r="C118" s="157" t="s">
        <v>19</v>
      </c>
      <c r="D118" s="157" t="s">
        <v>186</v>
      </c>
      <c r="E118" s="196" t="s">
        <v>39</v>
      </c>
      <c r="F118" s="196"/>
      <c r="G118" s="7" t="s">
        <v>47</v>
      </c>
      <c r="H118" s="10">
        <v>0.97940000000000005</v>
      </c>
      <c r="I118" s="9">
        <v>32.96</v>
      </c>
      <c r="J118" s="9">
        <v>32.28</v>
      </c>
    </row>
    <row r="119" spans="1:10" ht="25.5" x14ac:dyDescent="0.2">
      <c r="A119" s="157" t="s">
        <v>38</v>
      </c>
      <c r="B119" s="8" t="s">
        <v>1755</v>
      </c>
      <c r="C119" s="157" t="s">
        <v>19</v>
      </c>
      <c r="D119" s="157" t="s">
        <v>1756</v>
      </c>
      <c r="E119" s="196" t="s">
        <v>173</v>
      </c>
      <c r="F119" s="196"/>
      <c r="G119" s="7" t="s">
        <v>20</v>
      </c>
      <c r="H119" s="10">
        <v>3.7456999999999998</v>
      </c>
      <c r="I119" s="9">
        <v>13.01</v>
      </c>
      <c r="J119" s="9">
        <v>48.73</v>
      </c>
    </row>
    <row r="120" spans="1:10" ht="63.75" x14ac:dyDescent="0.2">
      <c r="A120" s="157" t="s">
        <v>38</v>
      </c>
      <c r="B120" s="8" t="s">
        <v>3143</v>
      </c>
      <c r="C120" s="157" t="s">
        <v>19</v>
      </c>
      <c r="D120" s="157" t="s">
        <v>3144</v>
      </c>
      <c r="E120" s="196" t="s">
        <v>246</v>
      </c>
      <c r="F120" s="196"/>
      <c r="G120" s="7" t="s">
        <v>23</v>
      </c>
      <c r="H120" s="10">
        <v>0.25180000000000002</v>
      </c>
      <c r="I120" s="9">
        <v>9.93</v>
      </c>
      <c r="J120" s="9">
        <v>2.5</v>
      </c>
    </row>
    <row r="121" spans="1:10" ht="63.75" x14ac:dyDescent="0.2">
      <c r="A121" s="157" t="s">
        <v>38</v>
      </c>
      <c r="B121" s="8" t="s">
        <v>282</v>
      </c>
      <c r="C121" s="157" t="s">
        <v>19</v>
      </c>
      <c r="D121" s="157" t="s">
        <v>283</v>
      </c>
      <c r="E121" s="196" t="s">
        <v>246</v>
      </c>
      <c r="F121" s="196"/>
      <c r="G121" s="7" t="s">
        <v>23</v>
      </c>
      <c r="H121" s="10">
        <v>0.2266</v>
      </c>
      <c r="I121" s="9">
        <v>3.7</v>
      </c>
      <c r="J121" s="9">
        <v>0.83</v>
      </c>
    </row>
    <row r="122" spans="1:10" ht="38.25" customHeight="1" x14ac:dyDescent="0.2">
      <c r="A122" s="157" t="s">
        <v>38</v>
      </c>
      <c r="B122" s="8" t="s">
        <v>3211</v>
      </c>
      <c r="C122" s="157" t="s">
        <v>19</v>
      </c>
      <c r="D122" s="157" t="s">
        <v>3212</v>
      </c>
      <c r="E122" s="196" t="s">
        <v>174</v>
      </c>
      <c r="F122" s="196"/>
      <c r="G122" s="7" t="s">
        <v>20</v>
      </c>
      <c r="H122" s="10">
        <v>6.3399999999999998E-2</v>
      </c>
      <c r="I122" s="9">
        <v>931.88</v>
      </c>
      <c r="J122" s="9">
        <v>59.08</v>
      </c>
    </row>
    <row r="123" spans="1:10" ht="38.25" customHeight="1" x14ac:dyDescent="0.2">
      <c r="A123" s="157" t="s">
        <v>38</v>
      </c>
      <c r="B123" s="8" t="s">
        <v>3145</v>
      </c>
      <c r="C123" s="157" t="s">
        <v>19</v>
      </c>
      <c r="D123" s="157" t="s">
        <v>3146</v>
      </c>
      <c r="E123" s="196" t="s">
        <v>175</v>
      </c>
      <c r="F123" s="196"/>
      <c r="G123" s="7" t="s">
        <v>23</v>
      </c>
      <c r="H123" s="10">
        <v>0.25180000000000002</v>
      </c>
      <c r="I123" s="9">
        <v>10.81</v>
      </c>
      <c r="J123" s="9">
        <v>2.72</v>
      </c>
    </row>
    <row r="124" spans="1:10" ht="38.25" customHeight="1" x14ac:dyDescent="0.2">
      <c r="A124" s="157" t="s">
        <v>38</v>
      </c>
      <c r="B124" s="8" t="s">
        <v>3147</v>
      </c>
      <c r="C124" s="157" t="s">
        <v>19</v>
      </c>
      <c r="D124" s="157" t="s">
        <v>3148</v>
      </c>
      <c r="E124" s="196" t="s">
        <v>175</v>
      </c>
      <c r="F124" s="196"/>
      <c r="G124" s="7" t="s">
        <v>23</v>
      </c>
      <c r="H124" s="10">
        <v>0.2266</v>
      </c>
      <c r="I124" s="9">
        <v>14.63</v>
      </c>
      <c r="J124" s="9">
        <v>3.31</v>
      </c>
    </row>
    <row r="125" spans="1:10" ht="38.25" customHeight="1" x14ac:dyDescent="0.2">
      <c r="A125" s="157" t="s">
        <v>38</v>
      </c>
      <c r="B125" s="8" t="s">
        <v>3191</v>
      </c>
      <c r="C125" s="157" t="s">
        <v>19</v>
      </c>
      <c r="D125" s="157" t="s">
        <v>3192</v>
      </c>
      <c r="E125" s="196" t="s">
        <v>175</v>
      </c>
      <c r="F125" s="196"/>
      <c r="G125" s="7" t="s">
        <v>136</v>
      </c>
      <c r="H125" s="10">
        <v>7.5499999999999998E-2</v>
      </c>
      <c r="I125" s="9">
        <v>21.05</v>
      </c>
      <c r="J125" s="9">
        <v>1.58</v>
      </c>
    </row>
    <row r="126" spans="1:10" ht="38.25" customHeight="1" x14ac:dyDescent="0.2">
      <c r="A126" s="157" t="s">
        <v>38</v>
      </c>
      <c r="B126" s="8" t="s">
        <v>167</v>
      </c>
      <c r="C126" s="157" t="s">
        <v>19</v>
      </c>
      <c r="D126" s="157" t="s">
        <v>284</v>
      </c>
      <c r="E126" s="196" t="s">
        <v>175</v>
      </c>
      <c r="F126" s="196"/>
      <c r="G126" s="7" t="s">
        <v>23</v>
      </c>
      <c r="H126" s="10">
        <v>0.62190000000000001</v>
      </c>
      <c r="I126" s="9">
        <v>3.36</v>
      </c>
      <c r="J126" s="9">
        <v>2.08</v>
      </c>
    </row>
    <row r="127" spans="1:10" ht="38.25" customHeight="1" x14ac:dyDescent="0.2">
      <c r="A127" s="157" t="s">
        <v>38</v>
      </c>
      <c r="B127" s="8" t="s">
        <v>168</v>
      </c>
      <c r="C127" s="157" t="s">
        <v>19</v>
      </c>
      <c r="D127" s="157" t="s">
        <v>285</v>
      </c>
      <c r="E127" s="196" t="s">
        <v>175</v>
      </c>
      <c r="F127" s="196"/>
      <c r="G127" s="7" t="s">
        <v>23</v>
      </c>
      <c r="H127" s="10">
        <v>0.67979999999999996</v>
      </c>
      <c r="I127" s="9">
        <v>4.83</v>
      </c>
      <c r="J127" s="9">
        <v>3.28</v>
      </c>
    </row>
    <row r="128" spans="1:10" ht="25.5" customHeight="1" x14ac:dyDescent="0.2">
      <c r="A128" s="157" t="s">
        <v>38</v>
      </c>
      <c r="B128" s="8" t="s">
        <v>223</v>
      </c>
      <c r="C128" s="157" t="s">
        <v>19</v>
      </c>
      <c r="D128" s="157" t="s">
        <v>224</v>
      </c>
      <c r="E128" s="196" t="s">
        <v>175</v>
      </c>
      <c r="F128" s="196"/>
      <c r="G128" s="7" t="s">
        <v>136</v>
      </c>
      <c r="H128" s="10">
        <v>0.12590000000000001</v>
      </c>
      <c r="I128" s="9">
        <v>19.5</v>
      </c>
      <c r="J128" s="9">
        <v>2.4500000000000002</v>
      </c>
    </row>
    <row r="129" spans="1:10" ht="25.5" customHeight="1" x14ac:dyDescent="0.2">
      <c r="A129" s="157" t="s">
        <v>38</v>
      </c>
      <c r="B129" s="8" t="s">
        <v>286</v>
      </c>
      <c r="C129" s="157" t="s">
        <v>19</v>
      </c>
      <c r="D129" s="157" t="s">
        <v>287</v>
      </c>
      <c r="E129" s="196" t="s">
        <v>175</v>
      </c>
      <c r="F129" s="196"/>
      <c r="G129" s="7" t="s">
        <v>136</v>
      </c>
      <c r="H129" s="10">
        <v>5.04E-2</v>
      </c>
      <c r="I129" s="9">
        <v>37.119999999999997</v>
      </c>
      <c r="J129" s="9">
        <v>1.87</v>
      </c>
    </row>
    <row r="130" spans="1:10" ht="38.25" customHeight="1" x14ac:dyDescent="0.2">
      <c r="A130" s="157" t="s">
        <v>38</v>
      </c>
      <c r="B130" s="8" t="s">
        <v>3213</v>
      </c>
      <c r="C130" s="157" t="s">
        <v>19</v>
      </c>
      <c r="D130" s="157" t="s">
        <v>3214</v>
      </c>
      <c r="E130" s="196" t="s">
        <v>175</v>
      </c>
      <c r="F130" s="196"/>
      <c r="G130" s="7" t="s">
        <v>136</v>
      </c>
      <c r="H130" s="10">
        <v>2.52E-2</v>
      </c>
      <c r="I130" s="9">
        <v>85.31</v>
      </c>
      <c r="J130" s="9">
        <v>2.14</v>
      </c>
    </row>
    <row r="131" spans="1:10" ht="51" x14ac:dyDescent="0.2">
      <c r="A131" s="157" t="s">
        <v>38</v>
      </c>
      <c r="B131" s="8" t="s">
        <v>722</v>
      </c>
      <c r="C131" s="157" t="s">
        <v>19</v>
      </c>
      <c r="D131" s="157" t="s">
        <v>723</v>
      </c>
      <c r="E131" s="196" t="s">
        <v>2100</v>
      </c>
      <c r="F131" s="196"/>
      <c r="G131" s="7" t="s">
        <v>20</v>
      </c>
      <c r="H131" s="10">
        <v>1.4396</v>
      </c>
      <c r="I131" s="9">
        <v>44.24</v>
      </c>
      <c r="J131" s="9">
        <v>63.68</v>
      </c>
    </row>
    <row r="132" spans="1:10" ht="25.5" customHeight="1" x14ac:dyDescent="0.2">
      <c r="A132" s="157" t="s">
        <v>38</v>
      </c>
      <c r="B132" s="8" t="s">
        <v>3153</v>
      </c>
      <c r="C132" s="157" t="s">
        <v>19</v>
      </c>
      <c r="D132" s="157" t="s">
        <v>3154</v>
      </c>
      <c r="E132" s="196" t="s">
        <v>179</v>
      </c>
      <c r="F132" s="196"/>
      <c r="G132" s="7" t="s">
        <v>137</v>
      </c>
      <c r="H132" s="10">
        <v>2.6200000000000001E-2</v>
      </c>
      <c r="I132" s="9">
        <v>93.43</v>
      </c>
      <c r="J132" s="9">
        <v>2.44</v>
      </c>
    </row>
    <row r="133" spans="1:10" ht="25.5" customHeight="1" x14ac:dyDescent="0.2">
      <c r="A133" s="157" t="s">
        <v>38</v>
      </c>
      <c r="B133" s="8" t="s">
        <v>3193</v>
      </c>
      <c r="C133" s="157" t="s">
        <v>19</v>
      </c>
      <c r="D133" s="157" t="s">
        <v>3194</v>
      </c>
      <c r="E133" s="196" t="s">
        <v>179</v>
      </c>
      <c r="F133" s="196"/>
      <c r="G133" s="7" t="s">
        <v>137</v>
      </c>
      <c r="H133" s="10">
        <v>6.7000000000000002E-3</v>
      </c>
      <c r="I133" s="9">
        <v>28.17</v>
      </c>
      <c r="J133" s="9">
        <v>0.18</v>
      </c>
    </row>
    <row r="134" spans="1:10" ht="51" x14ac:dyDescent="0.2">
      <c r="A134" s="157" t="s">
        <v>38</v>
      </c>
      <c r="B134" s="8" t="s">
        <v>3155</v>
      </c>
      <c r="C134" s="157" t="s">
        <v>19</v>
      </c>
      <c r="D134" s="157" t="s">
        <v>3156</v>
      </c>
      <c r="E134" s="196" t="s">
        <v>2100</v>
      </c>
      <c r="F134" s="196"/>
      <c r="G134" s="7" t="s">
        <v>20</v>
      </c>
      <c r="H134" s="10">
        <v>1.4396</v>
      </c>
      <c r="I134" s="9">
        <v>48.12</v>
      </c>
      <c r="J134" s="9">
        <v>69.27</v>
      </c>
    </row>
    <row r="135" spans="1:10" ht="51" x14ac:dyDescent="0.2">
      <c r="A135" s="157" t="s">
        <v>38</v>
      </c>
      <c r="B135" s="8" t="s">
        <v>3215</v>
      </c>
      <c r="C135" s="157" t="s">
        <v>19</v>
      </c>
      <c r="D135" s="157" t="s">
        <v>3216</v>
      </c>
      <c r="E135" s="196" t="s">
        <v>174</v>
      </c>
      <c r="F135" s="196"/>
      <c r="G135" s="7" t="s">
        <v>20</v>
      </c>
      <c r="H135" s="10">
        <v>7.5499999999999998E-2</v>
      </c>
      <c r="I135" s="9">
        <v>726.36</v>
      </c>
      <c r="J135" s="9">
        <v>54.84</v>
      </c>
    </row>
    <row r="136" spans="1:10" ht="25.5" customHeight="1" x14ac:dyDescent="0.2">
      <c r="A136" s="157" t="s">
        <v>38</v>
      </c>
      <c r="B136" s="8" t="s">
        <v>3195</v>
      </c>
      <c r="C136" s="157" t="s">
        <v>19</v>
      </c>
      <c r="D136" s="157" t="s">
        <v>3196</v>
      </c>
      <c r="E136" s="196" t="s">
        <v>142</v>
      </c>
      <c r="F136" s="196"/>
      <c r="G136" s="7" t="s">
        <v>20</v>
      </c>
      <c r="H136" s="10">
        <v>6.0000000000000001E-3</v>
      </c>
      <c r="I136" s="9">
        <v>21.18</v>
      </c>
      <c r="J136" s="9">
        <v>0.12</v>
      </c>
    </row>
    <row r="137" spans="1:10" ht="25.5" customHeight="1" x14ac:dyDescent="0.2">
      <c r="A137" s="157" t="s">
        <v>38</v>
      </c>
      <c r="B137" s="8" t="s">
        <v>3157</v>
      </c>
      <c r="C137" s="157" t="s">
        <v>19</v>
      </c>
      <c r="D137" s="157" t="s">
        <v>3158</v>
      </c>
      <c r="E137" s="196" t="s">
        <v>142</v>
      </c>
      <c r="F137" s="196"/>
      <c r="G137" s="7" t="s">
        <v>20</v>
      </c>
      <c r="H137" s="10">
        <v>1.4396</v>
      </c>
      <c r="I137" s="9">
        <v>40.67</v>
      </c>
      <c r="J137" s="9">
        <v>58.54</v>
      </c>
    </row>
    <row r="138" spans="1:10" ht="38.25" customHeight="1" x14ac:dyDescent="0.2">
      <c r="A138" s="157" t="s">
        <v>38</v>
      </c>
      <c r="B138" s="8" t="s">
        <v>3159</v>
      </c>
      <c r="C138" s="157" t="s">
        <v>19</v>
      </c>
      <c r="D138" s="157" t="s">
        <v>3160</v>
      </c>
      <c r="E138" s="196" t="s">
        <v>175</v>
      </c>
      <c r="F138" s="196"/>
      <c r="G138" s="7" t="s">
        <v>136</v>
      </c>
      <c r="H138" s="10">
        <v>5.04E-2</v>
      </c>
      <c r="I138" s="9">
        <v>27.61</v>
      </c>
      <c r="J138" s="9">
        <v>1.39</v>
      </c>
    </row>
    <row r="139" spans="1:10" ht="38.25" customHeight="1" x14ac:dyDescent="0.2">
      <c r="A139" s="157" t="s">
        <v>38</v>
      </c>
      <c r="B139" s="8" t="s">
        <v>3197</v>
      </c>
      <c r="C139" s="157" t="s">
        <v>19</v>
      </c>
      <c r="D139" s="157" t="s">
        <v>3198</v>
      </c>
      <c r="E139" s="196" t="s">
        <v>175</v>
      </c>
      <c r="F139" s="196"/>
      <c r="G139" s="7" t="s">
        <v>136</v>
      </c>
      <c r="H139" s="10">
        <v>2.52E-2</v>
      </c>
      <c r="I139" s="9">
        <v>22.91</v>
      </c>
      <c r="J139" s="9">
        <v>0.56999999999999995</v>
      </c>
    </row>
    <row r="140" spans="1:10" ht="38.25" customHeight="1" x14ac:dyDescent="0.2">
      <c r="A140" s="157" t="s">
        <v>38</v>
      </c>
      <c r="B140" s="8" t="s">
        <v>3217</v>
      </c>
      <c r="C140" s="157" t="s">
        <v>19</v>
      </c>
      <c r="D140" s="157" t="s">
        <v>3218</v>
      </c>
      <c r="E140" s="196" t="s">
        <v>175</v>
      </c>
      <c r="F140" s="196"/>
      <c r="G140" s="7" t="s">
        <v>136</v>
      </c>
      <c r="H140" s="10">
        <v>2.52E-2</v>
      </c>
      <c r="I140" s="9">
        <v>146.99</v>
      </c>
      <c r="J140" s="9">
        <v>3.7</v>
      </c>
    </row>
    <row r="141" spans="1:10" ht="25.5" customHeight="1" x14ac:dyDescent="0.2">
      <c r="A141" s="157" t="s">
        <v>38</v>
      </c>
      <c r="B141" s="8" t="s">
        <v>3219</v>
      </c>
      <c r="C141" s="157" t="s">
        <v>19</v>
      </c>
      <c r="D141" s="157" t="s">
        <v>3220</v>
      </c>
      <c r="E141" s="196" t="s">
        <v>175</v>
      </c>
      <c r="F141" s="196"/>
      <c r="G141" s="7" t="s">
        <v>136</v>
      </c>
      <c r="H141" s="10">
        <v>2.52E-2</v>
      </c>
      <c r="I141" s="9">
        <v>29.3</v>
      </c>
      <c r="J141" s="9">
        <v>0.73</v>
      </c>
    </row>
    <row r="142" spans="1:10" ht="38.25" x14ac:dyDescent="0.2">
      <c r="A142" s="157" t="s">
        <v>38</v>
      </c>
      <c r="B142" s="8" t="s">
        <v>3163</v>
      </c>
      <c r="C142" s="157" t="s">
        <v>19</v>
      </c>
      <c r="D142" s="157" t="s">
        <v>3164</v>
      </c>
      <c r="E142" s="196" t="s">
        <v>154</v>
      </c>
      <c r="F142" s="196"/>
      <c r="G142" s="7" t="s">
        <v>20</v>
      </c>
      <c r="H142" s="10">
        <v>0.35170000000000001</v>
      </c>
      <c r="I142" s="9">
        <v>101.08</v>
      </c>
      <c r="J142" s="9">
        <v>35.54</v>
      </c>
    </row>
    <row r="143" spans="1:10" ht="38.25" x14ac:dyDescent="0.2">
      <c r="A143" s="157" t="s">
        <v>38</v>
      </c>
      <c r="B143" s="8" t="s">
        <v>3165</v>
      </c>
      <c r="C143" s="157" t="s">
        <v>19</v>
      </c>
      <c r="D143" s="157" t="s">
        <v>3166</v>
      </c>
      <c r="E143" s="196" t="s">
        <v>154</v>
      </c>
      <c r="F143" s="196"/>
      <c r="G143" s="7" t="s">
        <v>20</v>
      </c>
      <c r="H143" s="10">
        <v>0.40479999999999999</v>
      </c>
      <c r="I143" s="9">
        <v>254.16</v>
      </c>
      <c r="J143" s="9">
        <v>102.88</v>
      </c>
    </row>
    <row r="144" spans="1:10" ht="38.25" x14ac:dyDescent="0.2">
      <c r="A144" s="157" t="s">
        <v>38</v>
      </c>
      <c r="B144" s="8" t="s">
        <v>3221</v>
      </c>
      <c r="C144" s="157" t="s">
        <v>19</v>
      </c>
      <c r="D144" s="157" t="s">
        <v>3222</v>
      </c>
      <c r="E144" s="196" t="s">
        <v>154</v>
      </c>
      <c r="F144" s="196"/>
      <c r="G144" s="7" t="s">
        <v>20</v>
      </c>
      <c r="H144" s="10">
        <v>2.81E-2</v>
      </c>
      <c r="I144" s="9">
        <v>78.17</v>
      </c>
      <c r="J144" s="9">
        <v>2.19</v>
      </c>
    </row>
    <row r="145" spans="1:10" ht="38.25" x14ac:dyDescent="0.2">
      <c r="A145" s="157" t="s">
        <v>38</v>
      </c>
      <c r="B145" s="8" t="s">
        <v>3223</v>
      </c>
      <c r="C145" s="157" t="s">
        <v>19</v>
      </c>
      <c r="D145" s="157" t="s">
        <v>3224</v>
      </c>
      <c r="E145" s="196" t="s">
        <v>154</v>
      </c>
      <c r="F145" s="196"/>
      <c r="G145" s="7" t="s">
        <v>20</v>
      </c>
      <c r="H145" s="10">
        <v>3.2300000000000002E-2</v>
      </c>
      <c r="I145" s="9">
        <v>224.56</v>
      </c>
      <c r="J145" s="9">
        <v>7.25</v>
      </c>
    </row>
    <row r="146" spans="1:10" ht="38.25" x14ac:dyDescent="0.2">
      <c r="A146" s="157" t="s">
        <v>38</v>
      </c>
      <c r="B146" s="8" t="s">
        <v>3167</v>
      </c>
      <c r="C146" s="157" t="s">
        <v>19</v>
      </c>
      <c r="D146" s="157" t="s">
        <v>3168</v>
      </c>
      <c r="E146" s="196" t="s">
        <v>154</v>
      </c>
      <c r="F146" s="196"/>
      <c r="G146" s="7" t="s">
        <v>20</v>
      </c>
      <c r="H146" s="10">
        <v>0.54949999999999999</v>
      </c>
      <c r="I146" s="9">
        <v>118.08</v>
      </c>
      <c r="J146" s="9">
        <v>64.88</v>
      </c>
    </row>
    <row r="147" spans="1:10" ht="38.25" x14ac:dyDescent="0.2">
      <c r="A147" s="157" t="s">
        <v>38</v>
      </c>
      <c r="B147" s="8" t="s">
        <v>3169</v>
      </c>
      <c r="C147" s="157" t="s">
        <v>19</v>
      </c>
      <c r="D147" s="157" t="s">
        <v>3170</v>
      </c>
      <c r="E147" s="196" t="s">
        <v>154</v>
      </c>
      <c r="F147" s="196"/>
      <c r="G147" s="7" t="s">
        <v>20</v>
      </c>
      <c r="H147" s="10">
        <v>0.4284</v>
      </c>
      <c r="I147" s="9">
        <v>150.28</v>
      </c>
      <c r="J147" s="9">
        <v>64.37</v>
      </c>
    </row>
    <row r="148" spans="1:10" ht="38.25" x14ac:dyDescent="0.2">
      <c r="A148" s="157" t="s">
        <v>38</v>
      </c>
      <c r="B148" s="8" t="s">
        <v>3225</v>
      </c>
      <c r="C148" s="157" t="s">
        <v>19</v>
      </c>
      <c r="D148" s="157" t="s">
        <v>3226</v>
      </c>
      <c r="E148" s="196" t="s">
        <v>154</v>
      </c>
      <c r="F148" s="196"/>
      <c r="G148" s="7" t="s">
        <v>20</v>
      </c>
      <c r="H148" s="10">
        <v>4.3900000000000002E-2</v>
      </c>
      <c r="I148" s="9">
        <v>91.3</v>
      </c>
      <c r="J148" s="9">
        <v>4</v>
      </c>
    </row>
    <row r="149" spans="1:10" ht="38.25" x14ac:dyDescent="0.2">
      <c r="A149" s="157" t="s">
        <v>38</v>
      </c>
      <c r="B149" s="8" t="s">
        <v>3227</v>
      </c>
      <c r="C149" s="157" t="s">
        <v>19</v>
      </c>
      <c r="D149" s="157" t="s">
        <v>3228</v>
      </c>
      <c r="E149" s="196" t="s">
        <v>154</v>
      </c>
      <c r="F149" s="196"/>
      <c r="G149" s="7" t="s">
        <v>20</v>
      </c>
      <c r="H149" s="10">
        <v>3.4200000000000001E-2</v>
      </c>
      <c r="I149" s="9">
        <v>116.41</v>
      </c>
      <c r="J149" s="9">
        <v>3.98</v>
      </c>
    </row>
    <row r="150" spans="1:10" ht="38.25" x14ac:dyDescent="0.2">
      <c r="A150" s="157" t="s">
        <v>38</v>
      </c>
      <c r="B150" s="8" t="s">
        <v>3203</v>
      </c>
      <c r="C150" s="157" t="s">
        <v>19</v>
      </c>
      <c r="D150" s="157" t="s">
        <v>3204</v>
      </c>
      <c r="E150" s="196" t="s">
        <v>142</v>
      </c>
      <c r="F150" s="196"/>
      <c r="G150" s="7" t="s">
        <v>137</v>
      </c>
      <c r="H150" s="10">
        <v>2.69E-2</v>
      </c>
      <c r="I150" s="9">
        <v>1047.01</v>
      </c>
      <c r="J150" s="9">
        <v>28.16</v>
      </c>
    </row>
    <row r="151" spans="1:10" ht="38.25" customHeight="1" x14ac:dyDescent="0.2">
      <c r="A151" s="157" t="s">
        <v>38</v>
      </c>
      <c r="B151" s="8" t="s">
        <v>3171</v>
      </c>
      <c r="C151" s="157" t="s">
        <v>19</v>
      </c>
      <c r="D151" s="157" t="s">
        <v>3172</v>
      </c>
      <c r="E151" s="196" t="s">
        <v>175</v>
      </c>
      <c r="F151" s="196"/>
      <c r="G151" s="7" t="s">
        <v>136</v>
      </c>
      <c r="H151" s="10">
        <v>2.52E-2</v>
      </c>
      <c r="I151" s="9">
        <v>104.23</v>
      </c>
      <c r="J151" s="9">
        <v>2.62</v>
      </c>
    </row>
    <row r="152" spans="1:10" ht="25.5" customHeight="1" x14ac:dyDescent="0.2">
      <c r="A152" s="157" t="s">
        <v>38</v>
      </c>
      <c r="B152" s="8" t="s">
        <v>3173</v>
      </c>
      <c r="C152" s="157" t="s">
        <v>19</v>
      </c>
      <c r="D152" s="157" t="s">
        <v>3174</v>
      </c>
      <c r="E152" s="196" t="s">
        <v>175</v>
      </c>
      <c r="F152" s="196"/>
      <c r="G152" s="7" t="s">
        <v>136</v>
      </c>
      <c r="H152" s="10">
        <v>5.04E-2</v>
      </c>
      <c r="I152" s="9">
        <v>28.53</v>
      </c>
      <c r="J152" s="9">
        <v>1.43</v>
      </c>
    </row>
    <row r="153" spans="1:10" ht="51" customHeight="1" x14ac:dyDescent="0.2">
      <c r="A153" s="157" t="s">
        <v>38</v>
      </c>
      <c r="B153" s="8" t="s">
        <v>3175</v>
      </c>
      <c r="C153" s="157" t="s">
        <v>16</v>
      </c>
      <c r="D153" s="157" t="s">
        <v>3176</v>
      </c>
      <c r="E153" s="196" t="s">
        <v>175</v>
      </c>
      <c r="F153" s="196"/>
      <c r="G153" s="7" t="s">
        <v>136</v>
      </c>
      <c r="H153" s="10">
        <v>0.1007</v>
      </c>
      <c r="I153" s="9">
        <v>123.97</v>
      </c>
      <c r="J153" s="9">
        <v>12.48</v>
      </c>
    </row>
    <row r="154" spans="1:10" ht="25.5" x14ac:dyDescent="0.2">
      <c r="A154" s="155" t="s">
        <v>48</v>
      </c>
      <c r="B154" s="12" t="s">
        <v>3229</v>
      </c>
      <c r="C154" s="155" t="s">
        <v>19</v>
      </c>
      <c r="D154" s="155" t="s">
        <v>3230</v>
      </c>
      <c r="E154" s="193" t="s">
        <v>27</v>
      </c>
      <c r="F154" s="193"/>
      <c r="G154" s="11" t="s">
        <v>23</v>
      </c>
      <c r="H154" s="14">
        <v>3.4843999999999999</v>
      </c>
      <c r="I154" s="13">
        <v>5.16</v>
      </c>
      <c r="J154" s="13">
        <v>17.97</v>
      </c>
    </row>
    <row r="155" spans="1:10" ht="38.25" x14ac:dyDescent="0.2">
      <c r="A155" s="155" t="s">
        <v>48</v>
      </c>
      <c r="B155" s="12" t="s">
        <v>3231</v>
      </c>
      <c r="C155" s="155" t="s">
        <v>19</v>
      </c>
      <c r="D155" s="155" t="s">
        <v>3232</v>
      </c>
      <c r="E155" s="193" t="s">
        <v>27</v>
      </c>
      <c r="F155" s="193"/>
      <c r="G155" s="11" t="s">
        <v>23</v>
      </c>
      <c r="H155" s="14">
        <v>3.9174000000000002</v>
      </c>
      <c r="I155" s="13">
        <v>39.92</v>
      </c>
      <c r="J155" s="13">
        <v>156.38</v>
      </c>
    </row>
    <row r="156" spans="1:10" ht="25.5" x14ac:dyDescent="0.2">
      <c r="A156" s="155" t="s">
        <v>48</v>
      </c>
      <c r="B156" s="12" t="s">
        <v>3177</v>
      </c>
      <c r="C156" s="155" t="s">
        <v>19</v>
      </c>
      <c r="D156" s="155" t="s">
        <v>3178</v>
      </c>
      <c r="E156" s="193" t="s">
        <v>27</v>
      </c>
      <c r="F156" s="193"/>
      <c r="G156" s="11" t="s">
        <v>136</v>
      </c>
      <c r="H156" s="14">
        <v>2.52E-2</v>
      </c>
      <c r="I156" s="13">
        <v>209.56</v>
      </c>
      <c r="J156" s="13">
        <v>5.28</v>
      </c>
    </row>
    <row r="157" spans="1:10" ht="25.5" x14ac:dyDescent="0.2">
      <c r="A157" s="155" t="s">
        <v>48</v>
      </c>
      <c r="B157" s="12" t="s">
        <v>3179</v>
      </c>
      <c r="C157" s="155" t="s">
        <v>19</v>
      </c>
      <c r="D157" s="155" t="s">
        <v>3180</v>
      </c>
      <c r="E157" s="193" t="s">
        <v>27</v>
      </c>
      <c r="F157" s="193"/>
      <c r="G157" s="11" t="s">
        <v>136</v>
      </c>
      <c r="H157" s="14">
        <v>2.52E-2</v>
      </c>
      <c r="I157" s="13">
        <v>202.65</v>
      </c>
      <c r="J157" s="13">
        <v>5.0999999999999996</v>
      </c>
    </row>
    <row r="158" spans="1:10" ht="38.25" x14ac:dyDescent="0.2">
      <c r="A158" s="155" t="s">
        <v>48</v>
      </c>
      <c r="B158" s="12" t="s">
        <v>3233</v>
      </c>
      <c r="C158" s="155" t="s">
        <v>19</v>
      </c>
      <c r="D158" s="155" t="s">
        <v>3234</v>
      </c>
      <c r="E158" s="193" t="s">
        <v>27</v>
      </c>
      <c r="F158" s="193"/>
      <c r="G158" s="11" t="s">
        <v>136</v>
      </c>
      <c r="H158" s="14">
        <v>2.52E-2</v>
      </c>
      <c r="I158" s="13">
        <v>18.84</v>
      </c>
      <c r="J158" s="13">
        <v>0.47</v>
      </c>
    </row>
    <row r="159" spans="1:10" ht="38.25" x14ac:dyDescent="0.2">
      <c r="A159" s="155" t="s">
        <v>48</v>
      </c>
      <c r="B159" s="12" t="s">
        <v>3207</v>
      </c>
      <c r="C159" s="155" t="s">
        <v>19</v>
      </c>
      <c r="D159" s="155" t="s">
        <v>3208</v>
      </c>
      <c r="E159" s="193" t="s">
        <v>27</v>
      </c>
      <c r="F159" s="193"/>
      <c r="G159" s="11" t="s">
        <v>20</v>
      </c>
      <c r="H159" s="14">
        <v>1</v>
      </c>
      <c r="I159" s="13">
        <v>76.36</v>
      </c>
      <c r="J159" s="13">
        <v>76.36</v>
      </c>
    </row>
    <row r="160" spans="1:10" x14ac:dyDescent="0.2">
      <c r="A160" s="156"/>
      <c r="B160" s="156"/>
      <c r="C160" s="156"/>
      <c r="D160" s="156"/>
      <c r="E160" s="156" t="s">
        <v>40</v>
      </c>
      <c r="F160" s="15">
        <v>220.92</v>
      </c>
      <c r="G160" s="156" t="s">
        <v>41</v>
      </c>
      <c r="H160" s="15">
        <v>0</v>
      </c>
      <c r="I160" s="156" t="s">
        <v>42</v>
      </c>
      <c r="J160" s="15">
        <v>220.92</v>
      </c>
    </row>
    <row r="161" spans="1:10" ht="15" customHeight="1" thickBot="1" x14ac:dyDescent="0.25">
      <c r="A161" s="156"/>
      <c r="B161" s="156"/>
      <c r="C161" s="156"/>
      <c r="D161" s="156"/>
      <c r="E161" s="156" t="s">
        <v>43</v>
      </c>
      <c r="F161" s="15">
        <v>236.83</v>
      </c>
      <c r="G161" s="156"/>
      <c r="H161" s="197" t="s">
        <v>44</v>
      </c>
      <c r="I161" s="197"/>
      <c r="J161" s="15">
        <v>1246.48</v>
      </c>
    </row>
    <row r="162" spans="1:10" ht="15" thickTop="1" x14ac:dyDescent="0.2">
      <c r="A162" s="125"/>
      <c r="B162" s="125"/>
      <c r="C162" s="125"/>
      <c r="D162" s="125"/>
      <c r="E162" s="125"/>
      <c r="F162" s="125"/>
      <c r="G162" s="125"/>
      <c r="H162" s="125"/>
      <c r="I162" s="125"/>
      <c r="J162" s="125"/>
    </row>
    <row r="163" spans="1:10" ht="15" x14ac:dyDescent="0.2">
      <c r="A163" s="158" t="s">
        <v>222</v>
      </c>
      <c r="B163" s="161" t="s">
        <v>5</v>
      </c>
      <c r="C163" s="158" t="s">
        <v>6</v>
      </c>
      <c r="D163" s="158" t="s">
        <v>7</v>
      </c>
      <c r="E163" s="194" t="s">
        <v>29</v>
      </c>
      <c r="F163" s="194"/>
      <c r="G163" s="163" t="s">
        <v>8</v>
      </c>
      <c r="H163" s="161" t="s">
        <v>9</v>
      </c>
      <c r="I163" s="161" t="s">
        <v>10</v>
      </c>
      <c r="J163" s="161" t="s">
        <v>12</v>
      </c>
    </row>
    <row r="164" spans="1:10" ht="25.5" x14ac:dyDescent="0.2">
      <c r="A164" s="159" t="s">
        <v>37</v>
      </c>
      <c r="B164" s="120" t="s">
        <v>459</v>
      </c>
      <c r="C164" s="159" t="s">
        <v>16</v>
      </c>
      <c r="D164" s="159" t="s">
        <v>460</v>
      </c>
      <c r="E164" s="195" t="s">
        <v>209</v>
      </c>
      <c r="F164" s="195"/>
      <c r="G164" s="121" t="s">
        <v>137</v>
      </c>
      <c r="H164" s="124">
        <v>1</v>
      </c>
      <c r="I164" s="122">
        <v>1.28</v>
      </c>
      <c r="J164" s="122">
        <v>1.28</v>
      </c>
    </row>
    <row r="165" spans="1:10" ht="15" customHeight="1" x14ac:dyDescent="0.2">
      <c r="A165" s="194" t="s">
        <v>3235</v>
      </c>
      <c r="B165" s="198" t="s">
        <v>5</v>
      </c>
      <c r="C165" s="194" t="s">
        <v>6</v>
      </c>
      <c r="D165" s="194" t="s">
        <v>3236</v>
      </c>
      <c r="E165" s="198" t="s">
        <v>3237</v>
      </c>
      <c r="F165" s="199" t="s">
        <v>3238</v>
      </c>
      <c r="G165" s="198"/>
      <c r="H165" s="199" t="s">
        <v>3239</v>
      </c>
      <c r="I165" s="198"/>
      <c r="J165" s="198" t="s">
        <v>3240</v>
      </c>
    </row>
    <row r="166" spans="1:10" ht="30" x14ac:dyDescent="0.2">
      <c r="A166" s="198"/>
      <c r="B166" s="198"/>
      <c r="C166" s="198"/>
      <c r="D166" s="198"/>
      <c r="E166" s="198"/>
      <c r="F166" s="161" t="s">
        <v>3241</v>
      </c>
      <c r="G166" s="161" t="s">
        <v>3242</v>
      </c>
      <c r="H166" s="161" t="s">
        <v>3241</v>
      </c>
      <c r="I166" s="161" t="s">
        <v>3242</v>
      </c>
      <c r="J166" s="198"/>
    </row>
    <row r="167" spans="1:10" x14ac:dyDescent="0.2">
      <c r="A167" s="155" t="s">
        <v>48</v>
      </c>
      <c r="B167" s="12" t="s">
        <v>3243</v>
      </c>
      <c r="C167" s="155" t="s">
        <v>455</v>
      </c>
      <c r="D167" s="155" t="s">
        <v>3244</v>
      </c>
      <c r="E167" s="14">
        <v>1</v>
      </c>
      <c r="F167" s="13">
        <v>0.69</v>
      </c>
      <c r="G167" s="13">
        <v>0.31</v>
      </c>
      <c r="H167" s="162">
        <v>4.9489999999999998</v>
      </c>
      <c r="I167" s="162">
        <v>3.4464000000000001</v>
      </c>
      <c r="J167" s="162">
        <v>4.4832000000000001</v>
      </c>
    </row>
    <row r="168" spans="1:10" x14ac:dyDescent="0.2">
      <c r="A168" s="155" t="s">
        <v>48</v>
      </c>
      <c r="B168" s="12" t="s">
        <v>3245</v>
      </c>
      <c r="C168" s="155" t="s">
        <v>455</v>
      </c>
      <c r="D168" s="155" t="s">
        <v>3246</v>
      </c>
      <c r="E168" s="14">
        <v>1</v>
      </c>
      <c r="F168" s="13">
        <v>0.99</v>
      </c>
      <c r="G168" s="13">
        <v>0.01</v>
      </c>
      <c r="H168" s="162">
        <v>283.8603</v>
      </c>
      <c r="I168" s="162">
        <v>124.0222</v>
      </c>
      <c r="J168" s="162">
        <v>282.26190000000003</v>
      </c>
    </row>
    <row r="169" spans="1:10" x14ac:dyDescent="0.2">
      <c r="A169" s="155" t="s">
        <v>48</v>
      </c>
      <c r="B169" s="12" t="s">
        <v>3247</v>
      </c>
      <c r="C169" s="155" t="s">
        <v>455</v>
      </c>
      <c r="D169" s="155" t="s">
        <v>3248</v>
      </c>
      <c r="E169" s="14">
        <v>1</v>
      </c>
      <c r="F169" s="13">
        <v>0.69</v>
      </c>
      <c r="G169" s="13">
        <v>0.31</v>
      </c>
      <c r="H169" s="162">
        <v>151.18289999999999</v>
      </c>
      <c r="I169" s="162">
        <v>56.240200000000002</v>
      </c>
      <c r="J169" s="162">
        <v>121.75069999999999</v>
      </c>
    </row>
    <row r="170" spans="1:10" ht="14.25" customHeight="1" x14ac:dyDescent="0.2">
      <c r="A170" s="168"/>
      <c r="B170" s="168"/>
      <c r="C170" s="168"/>
      <c r="D170" s="168"/>
      <c r="E170" s="168"/>
      <c r="F170" s="168" t="s">
        <v>3249</v>
      </c>
      <c r="G170" s="168"/>
      <c r="H170" s="168"/>
      <c r="I170" s="168"/>
      <c r="J170" s="152">
        <v>408.49579999999997</v>
      </c>
    </row>
    <row r="171" spans="1:10" ht="15" customHeight="1" x14ac:dyDescent="0.2">
      <c r="A171" s="158" t="s">
        <v>3250</v>
      </c>
      <c r="B171" s="161" t="s">
        <v>5</v>
      </c>
      <c r="C171" s="158" t="s">
        <v>6</v>
      </c>
      <c r="D171" s="158" t="s">
        <v>3251</v>
      </c>
      <c r="E171" s="161" t="s">
        <v>3237</v>
      </c>
      <c r="F171" s="198" t="s">
        <v>3252</v>
      </c>
      <c r="G171" s="198"/>
      <c r="H171" s="198"/>
      <c r="I171" s="198"/>
      <c r="J171" s="161" t="s">
        <v>3240</v>
      </c>
    </row>
    <row r="172" spans="1:10" x14ac:dyDescent="0.2">
      <c r="A172" s="155" t="s">
        <v>48</v>
      </c>
      <c r="B172" s="12" t="s">
        <v>3253</v>
      </c>
      <c r="C172" s="155" t="s">
        <v>455</v>
      </c>
      <c r="D172" s="155" t="s">
        <v>3254</v>
      </c>
      <c r="E172" s="14">
        <v>1</v>
      </c>
      <c r="F172" s="155"/>
      <c r="G172" s="155"/>
      <c r="H172" s="155"/>
      <c r="I172" s="162">
        <v>23.006900000000002</v>
      </c>
      <c r="J172" s="162">
        <v>23.006900000000002</v>
      </c>
    </row>
    <row r="173" spans="1:10" ht="14.25" customHeight="1" x14ac:dyDescent="0.2">
      <c r="A173" s="168"/>
      <c r="B173" s="168"/>
      <c r="C173" s="168"/>
      <c r="D173" s="168"/>
      <c r="E173" s="168"/>
      <c r="F173" s="168" t="s">
        <v>3255</v>
      </c>
      <c r="G173" s="168"/>
      <c r="H173" s="168"/>
      <c r="I173" s="168"/>
      <c r="J173" s="152">
        <v>23.006900000000002</v>
      </c>
    </row>
    <row r="174" spans="1:10" ht="14.25" customHeight="1" x14ac:dyDescent="0.2">
      <c r="A174" s="168"/>
      <c r="B174" s="168"/>
      <c r="C174" s="168"/>
      <c r="D174" s="168"/>
      <c r="E174" s="168"/>
      <c r="F174" s="168" t="s">
        <v>3256</v>
      </c>
      <c r="G174" s="168"/>
      <c r="H174" s="168"/>
      <c r="I174" s="168"/>
      <c r="J174" s="152">
        <v>431.5027</v>
      </c>
    </row>
    <row r="175" spans="1:10" ht="14.25" customHeight="1" x14ac:dyDescent="0.2">
      <c r="A175" s="168"/>
      <c r="B175" s="168"/>
      <c r="C175" s="168"/>
      <c r="D175" s="168"/>
      <c r="E175" s="168"/>
      <c r="F175" s="168" t="s">
        <v>3257</v>
      </c>
      <c r="G175" s="168"/>
      <c r="H175" s="168"/>
      <c r="I175" s="168"/>
      <c r="J175" s="152">
        <v>0</v>
      </c>
    </row>
    <row r="176" spans="1:10" ht="14.25" customHeight="1" x14ac:dyDescent="0.2">
      <c r="A176" s="168"/>
      <c r="B176" s="168"/>
      <c r="C176" s="168"/>
      <c r="D176" s="168"/>
      <c r="E176" s="168"/>
      <c r="F176" s="168" t="s">
        <v>3258</v>
      </c>
      <c r="G176" s="168"/>
      <c r="H176" s="168"/>
      <c r="I176" s="168"/>
      <c r="J176" s="152">
        <v>0</v>
      </c>
    </row>
    <row r="177" spans="1:10" ht="14.25" customHeight="1" x14ac:dyDescent="0.2">
      <c r="A177" s="168"/>
      <c r="B177" s="168"/>
      <c r="C177" s="168"/>
      <c r="D177" s="168"/>
      <c r="E177" s="168"/>
      <c r="F177" s="168" t="s">
        <v>3259</v>
      </c>
      <c r="G177" s="168"/>
      <c r="H177" s="168"/>
      <c r="I177" s="168"/>
      <c r="J177" s="152">
        <v>336.4</v>
      </c>
    </row>
    <row r="178" spans="1:10" ht="14.25" customHeight="1" x14ac:dyDescent="0.2">
      <c r="A178" s="168"/>
      <c r="B178" s="168"/>
      <c r="C178" s="168"/>
      <c r="D178" s="168"/>
      <c r="E178" s="168"/>
      <c r="F178" s="168" t="s">
        <v>3260</v>
      </c>
      <c r="G178" s="168"/>
      <c r="H178" s="168"/>
      <c r="I178" s="168"/>
      <c r="J178" s="152">
        <v>1.2827</v>
      </c>
    </row>
    <row r="179" spans="1:10" x14ac:dyDescent="0.2">
      <c r="A179" s="156"/>
      <c r="B179" s="156"/>
      <c r="C179" s="156"/>
      <c r="D179" s="156"/>
      <c r="E179" s="156" t="s">
        <v>40</v>
      </c>
      <c r="F179" s="15">
        <v>6.8391498216409038E-2</v>
      </c>
      <c r="G179" s="156" t="s">
        <v>41</v>
      </c>
      <c r="H179" s="15">
        <v>0</v>
      </c>
      <c r="I179" s="156" t="s">
        <v>42</v>
      </c>
      <c r="J179" s="15">
        <v>6.8391498216409038E-2</v>
      </c>
    </row>
    <row r="180" spans="1:10" ht="15" customHeight="1" thickBot="1" x14ac:dyDescent="0.25">
      <c r="A180" s="156"/>
      <c r="B180" s="156"/>
      <c r="C180" s="156"/>
      <c r="D180" s="156"/>
      <c r="E180" s="156" t="s">
        <v>43</v>
      </c>
      <c r="F180" s="15">
        <v>0.32</v>
      </c>
      <c r="G180" s="156"/>
      <c r="H180" s="197" t="s">
        <v>44</v>
      </c>
      <c r="I180" s="197"/>
      <c r="J180" s="15">
        <v>1.6</v>
      </c>
    </row>
    <row r="181" spans="1:10" ht="15" thickTop="1" x14ac:dyDescent="0.2">
      <c r="A181" s="125"/>
      <c r="B181" s="125"/>
      <c r="C181" s="125"/>
      <c r="D181" s="125"/>
      <c r="E181" s="125"/>
      <c r="F181" s="125"/>
      <c r="G181" s="125"/>
      <c r="H181" s="125"/>
      <c r="I181" s="125"/>
      <c r="J181" s="125"/>
    </row>
    <row r="182" spans="1:10" ht="15" x14ac:dyDescent="0.2">
      <c r="A182" s="158" t="s">
        <v>468</v>
      </c>
      <c r="B182" s="161" t="s">
        <v>5</v>
      </c>
      <c r="C182" s="158" t="s">
        <v>6</v>
      </c>
      <c r="D182" s="158" t="s">
        <v>7</v>
      </c>
      <c r="E182" s="194" t="s">
        <v>29</v>
      </c>
      <c r="F182" s="194"/>
      <c r="G182" s="163" t="s">
        <v>8</v>
      </c>
      <c r="H182" s="161" t="s">
        <v>9</v>
      </c>
      <c r="I182" s="161" t="s">
        <v>10</v>
      </c>
      <c r="J182" s="161" t="s">
        <v>12</v>
      </c>
    </row>
    <row r="183" spans="1:10" ht="38.25" x14ac:dyDescent="0.2">
      <c r="A183" s="159" t="s">
        <v>37</v>
      </c>
      <c r="B183" s="120" t="s">
        <v>469</v>
      </c>
      <c r="C183" s="159" t="s">
        <v>16</v>
      </c>
      <c r="D183" s="159" t="s">
        <v>470</v>
      </c>
      <c r="E183" s="195" t="s">
        <v>142</v>
      </c>
      <c r="F183" s="195"/>
      <c r="G183" s="121" t="s">
        <v>23</v>
      </c>
      <c r="H183" s="124">
        <v>1</v>
      </c>
      <c r="I183" s="122">
        <v>126.67</v>
      </c>
      <c r="J183" s="122">
        <v>126.67</v>
      </c>
    </row>
    <row r="184" spans="1:10" ht="25.5" customHeight="1" x14ac:dyDescent="0.2">
      <c r="A184" s="157" t="s">
        <v>38</v>
      </c>
      <c r="B184" s="8" t="s">
        <v>45</v>
      </c>
      <c r="C184" s="157" t="s">
        <v>19</v>
      </c>
      <c r="D184" s="157" t="s">
        <v>46</v>
      </c>
      <c r="E184" s="196" t="s">
        <v>39</v>
      </c>
      <c r="F184" s="196"/>
      <c r="G184" s="7" t="s">
        <v>47</v>
      </c>
      <c r="H184" s="10">
        <v>0.25090000000000001</v>
      </c>
      <c r="I184" s="9">
        <v>23.62</v>
      </c>
      <c r="J184" s="9">
        <v>5.92</v>
      </c>
    </row>
    <row r="185" spans="1:10" ht="63.75" x14ac:dyDescent="0.2">
      <c r="A185" s="157" t="s">
        <v>38</v>
      </c>
      <c r="B185" s="8" t="s">
        <v>3261</v>
      </c>
      <c r="C185" s="157" t="s">
        <v>19</v>
      </c>
      <c r="D185" s="157" t="s">
        <v>3262</v>
      </c>
      <c r="E185" s="196" t="s">
        <v>143</v>
      </c>
      <c r="F185" s="196"/>
      <c r="G185" s="7" t="s">
        <v>144</v>
      </c>
      <c r="H185" s="10">
        <v>2.4199999999999999E-2</v>
      </c>
      <c r="I185" s="9">
        <v>807.56</v>
      </c>
      <c r="J185" s="9">
        <v>19.54</v>
      </c>
    </row>
    <row r="186" spans="1:10" ht="63.75" x14ac:dyDescent="0.2">
      <c r="A186" s="157" t="s">
        <v>38</v>
      </c>
      <c r="B186" s="8" t="s">
        <v>3263</v>
      </c>
      <c r="C186" s="157" t="s">
        <v>19</v>
      </c>
      <c r="D186" s="157" t="s">
        <v>3264</v>
      </c>
      <c r="E186" s="196" t="s">
        <v>143</v>
      </c>
      <c r="F186" s="196"/>
      <c r="G186" s="7" t="s">
        <v>184</v>
      </c>
      <c r="H186" s="10">
        <v>5.9400000000000001E-2</v>
      </c>
      <c r="I186" s="9">
        <v>362.1</v>
      </c>
      <c r="J186" s="9">
        <v>21.5</v>
      </c>
    </row>
    <row r="187" spans="1:10" ht="25.5" customHeight="1" x14ac:dyDescent="0.2">
      <c r="A187" s="157" t="s">
        <v>38</v>
      </c>
      <c r="B187" s="8" t="s">
        <v>275</v>
      </c>
      <c r="C187" s="157" t="s">
        <v>19</v>
      </c>
      <c r="D187" s="157" t="s">
        <v>276</v>
      </c>
      <c r="E187" s="196" t="s">
        <v>39</v>
      </c>
      <c r="F187" s="196"/>
      <c r="G187" s="7" t="s">
        <v>47</v>
      </c>
      <c r="H187" s="10">
        <v>8.3599999999999994E-2</v>
      </c>
      <c r="I187" s="9">
        <v>39.549999999999997</v>
      </c>
      <c r="J187" s="9">
        <v>3.3</v>
      </c>
    </row>
    <row r="188" spans="1:10" ht="25.5" customHeight="1" x14ac:dyDescent="0.2">
      <c r="A188" s="157" t="s">
        <v>38</v>
      </c>
      <c r="B188" s="8" t="s">
        <v>3265</v>
      </c>
      <c r="C188" s="157" t="s">
        <v>19</v>
      </c>
      <c r="D188" s="157" t="s">
        <v>3266</v>
      </c>
      <c r="E188" s="196" t="s">
        <v>39</v>
      </c>
      <c r="F188" s="196"/>
      <c r="G188" s="7" t="s">
        <v>47</v>
      </c>
      <c r="H188" s="10">
        <v>1.5699999999999999E-2</v>
      </c>
      <c r="I188" s="9">
        <v>132.52000000000001</v>
      </c>
      <c r="J188" s="9">
        <v>2.08</v>
      </c>
    </row>
    <row r="189" spans="1:10" ht="38.25" customHeight="1" x14ac:dyDescent="0.2">
      <c r="A189" s="157" t="s">
        <v>38</v>
      </c>
      <c r="B189" s="8" t="s">
        <v>3267</v>
      </c>
      <c r="C189" s="157" t="s">
        <v>19</v>
      </c>
      <c r="D189" s="157" t="s">
        <v>3268</v>
      </c>
      <c r="E189" s="196" t="s">
        <v>187</v>
      </c>
      <c r="F189" s="196"/>
      <c r="G189" s="7" t="s">
        <v>188</v>
      </c>
      <c r="H189" s="10">
        <v>2.9000000000000001E-2</v>
      </c>
      <c r="I189" s="9">
        <v>3.31</v>
      </c>
      <c r="J189" s="9">
        <v>0.09</v>
      </c>
    </row>
    <row r="190" spans="1:10" ht="51" x14ac:dyDescent="0.2">
      <c r="A190" s="157" t="s">
        <v>38</v>
      </c>
      <c r="B190" s="8" t="s">
        <v>3269</v>
      </c>
      <c r="C190" s="157" t="s">
        <v>19</v>
      </c>
      <c r="D190" s="157" t="s">
        <v>3270</v>
      </c>
      <c r="E190" s="196" t="s">
        <v>187</v>
      </c>
      <c r="F190" s="196"/>
      <c r="G190" s="7" t="s">
        <v>137</v>
      </c>
      <c r="H190" s="10">
        <v>9.6600000000000005E-2</v>
      </c>
      <c r="I190" s="9">
        <v>9.34</v>
      </c>
      <c r="J190" s="9">
        <v>0.9</v>
      </c>
    </row>
    <row r="191" spans="1:10" ht="38.25" x14ac:dyDescent="0.2">
      <c r="A191" s="155" t="s">
        <v>48</v>
      </c>
      <c r="B191" s="12" t="s">
        <v>3271</v>
      </c>
      <c r="C191" s="155" t="s">
        <v>19</v>
      </c>
      <c r="D191" s="155" t="s">
        <v>3272</v>
      </c>
      <c r="E191" s="193" t="s">
        <v>27</v>
      </c>
      <c r="F191" s="193"/>
      <c r="G191" s="11" t="s">
        <v>137</v>
      </c>
      <c r="H191" s="14">
        <v>0.1133</v>
      </c>
      <c r="I191" s="13">
        <v>647.37</v>
      </c>
      <c r="J191" s="13">
        <v>73.34</v>
      </c>
    </row>
    <row r="192" spans="1:10" x14ac:dyDescent="0.2">
      <c r="A192" s="156"/>
      <c r="B192" s="156"/>
      <c r="C192" s="156"/>
      <c r="D192" s="156"/>
      <c r="E192" s="156" t="s">
        <v>40</v>
      </c>
      <c r="F192" s="15">
        <v>12.63</v>
      </c>
      <c r="G192" s="156" t="s">
        <v>41</v>
      </c>
      <c r="H192" s="15">
        <v>0</v>
      </c>
      <c r="I192" s="156" t="s">
        <v>42</v>
      </c>
      <c r="J192" s="15">
        <v>12.63</v>
      </c>
    </row>
    <row r="193" spans="1:10" ht="15" customHeight="1" thickBot="1" x14ac:dyDescent="0.25">
      <c r="A193" s="156"/>
      <c r="B193" s="156"/>
      <c r="C193" s="156"/>
      <c r="D193" s="156"/>
      <c r="E193" s="156" t="s">
        <v>43</v>
      </c>
      <c r="F193" s="15">
        <v>29.75</v>
      </c>
      <c r="G193" s="156"/>
      <c r="H193" s="197" t="s">
        <v>44</v>
      </c>
      <c r="I193" s="197"/>
      <c r="J193" s="15">
        <v>156.41999999999999</v>
      </c>
    </row>
    <row r="194" spans="1:10" ht="15" thickTop="1" x14ac:dyDescent="0.2">
      <c r="A194" s="125"/>
      <c r="B194" s="125"/>
      <c r="C194" s="125"/>
      <c r="D194" s="125"/>
      <c r="E194" s="125"/>
      <c r="F194" s="125"/>
      <c r="G194" s="125"/>
      <c r="H194" s="125"/>
      <c r="I194" s="125"/>
      <c r="J194" s="125"/>
    </row>
    <row r="195" spans="1:10" ht="15" x14ac:dyDescent="0.2">
      <c r="A195" s="158" t="s">
        <v>524</v>
      </c>
      <c r="B195" s="161" t="s">
        <v>5</v>
      </c>
      <c r="C195" s="158" t="s">
        <v>6</v>
      </c>
      <c r="D195" s="158" t="s">
        <v>7</v>
      </c>
      <c r="E195" s="194" t="s">
        <v>29</v>
      </c>
      <c r="F195" s="194"/>
      <c r="G195" s="163" t="s">
        <v>8</v>
      </c>
      <c r="H195" s="161" t="s">
        <v>9</v>
      </c>
      <c r="I195" s="161" t="s">
        <v>10</v>
      </c>
      <c r="J195" s="161" t="s">
        <v>12</v>
      </c>
    </row>
    <row r="196" spans="1:10" ht="25.5" customHeight="1" x14ac:dyDescent="0.2">
      <c r="A196" s="159" t="s">
        <v>37</v>
      </c>
      <c r="B196" s="120" t="s">
        <v>525</v>
      </c>
      <c r="C196" s="159" t="s">
        <v>16</v>
      </c>
      <c r="D196" s="159" t="s">
        <v>526</v>
      </c>
      <c r="E196" s="195" t="s">
        <v>142</v>
      </c>
      <c r="F196" s="195"/>
      <c r="G196" s="121" t="s">
        <v>137</v>
      </c>
      <c r="H196" s="124">
        <v>1</v>
      </c>
      <c r="I196" s="122">
        <v>699.92</v>
      </c>
      <c r="J196" s="122">
        <v>699.92</v>
      </c>
    </row>
    <row r="197" spans="1:10" ht="25.5" customHeight="1" x14ac:dyDescent="0.2">
      <c r="A197" s="157" t="s">
        <v>38</v>
      </c>
      <c r="B197" s="8" t="s">
        <v>145</v>
      </c>
      <c r="C197" s="157" t="s">
        <v>19</v>
      </c>
      <c r="D197" s="157" t="s">
        <v>146</v>
      </c>
      <c r="E197" s="196" t="s">
        <v>39</v>
      </c>
      <c r="F197" s="196"/>
      <c r="G197" s="7" t="s">
        <v>47</v>
      </c>
      <c r="H197" s="10">
        <v>0.224</v>
      </c>
      <c r="I197" s="9">
        <v>32.369999999999997</v>
      </c>
      <c r="J197" s="9">
        <v>7.25</v>
      </c>
    </row>
    <row r="198" spans="1:10" ht="25.5" customHeight="1" x14ac:dyDescent="0.2">
      <c r="A198" s="157" t="s">
        <v>38</v>
      </c>
      <c r="B198" s="8" t="s">
        <v>45</v>
      </c>
      <c r="C198" s="157" t="s">
        <v>19</v>
      </c>
      <c r="D198" s="157" t="s">
        <v>46</v>
      </c>
      <c r="E198" s="196" t="s">
        <v>39</v>
      </c>
      <c r="F198" s="196"/>
      <c r="G198" s="7" t="s">
        <v>47</v>
      </c>
      <c r="H198" s="10">
        <v>1.345</v>
      </c>
      <c r="I198" s="9">
        <v>23.62</v>
      </c>
      <c r="J198" s="9">
        <v>31.76</v>
      </c>
    </row>
    <row r="199" spans="1:10" ht="38.25" customHeight="1" x14ac:dyDescent="0.2">
      <c r="A199" s="157" t="s">
        <v>38</v>
      </c>
      <c r="B199" s="8" t="s">
        <v>189</v>
      </c>
      <c r="C199" s="157" t="s">
        <v>19</v>
      </c>
      <c r="D199" s="157" t="s">
        <v>190</v>
      </c>
      <c r="E199" s="196" t="s">
        <v>143</v>
      </c>
      <c r="F199" s="196"/>
      <c r="G199" s="7" t="s">
        <v>144</v>
      </c>
      <c r="H199" s="10">
        <v>9.4E-2</v>
      </c>
      <c r="I199" s="9">
        <v>1.24</v>
      </c>
      <c r="J199" s="9">
        <v>0.11</v>
      </c>
    </row>
    <row r="200" spans="1:10" ht="38.25" customHeight="1" x14ac:dyDescent="0.2">
      <c r="A200" s="157" t="s">
        <v>38</v>
      </c>
      <c r="B200" s="8" t="s">
        <v>191</v>
      </c>
      <c r="C200" s="157" t="s">
        <v>19</v>
      </c>
      <c r="D200" s="157" t="s">
        <v>192</v>
      </c>
      <c r="E200" s="196" t="s">
        <v>143</v>
      </c>
      <c r="F200" s="196"/>
      <c r="G200" s="7" t="s">
        <v>184</v>
      </c>
      <c r="H200" s="10">
        <v>0.13</v>
      </c>
      <c r="I200" s="9">
        <v>0.53</v>
      </c>
      <c r="J200" s="9">
        <v>0.06</v>
      </c>
    </row>
    <row r="201" spans="1:10" ht="51" x14ac:dyDescent="0.2">
      <c r="A201" s="155" t="s">
        <v>48</v>
      </c>
      <c r="B201" s="12" t="s">
        <v>3273</v>
      </c>
      <c r="C201" s="155" t="s">
        <v>19</v>
      </c>
      <c r="D201" s="155" t="s">
        <v>3274</v>
      </c>
      <c r="E201" s="193" t="s">
        <v>27</v>
      </c>
      <c r="F201" s="193"/>
      <c r="G201" s="11" t="s">
        <v>137</v>
      </c>
      <c r="H201" s="14">
        <v>1.103</v>
      </c>
      <c r="I201" s="13">
        <v>599.04</v>
      </c>
      <c r="J201" s="13">
        <v>660.74</v>
      </c>
    </row>
    <row r="202" spans="1:10" x14ac:dyDescent="0.2">
      <c r="A202" s="156"/>
      <c r="B202" s="156"/>
      <c r="C202" s="156"/>
      <c r="D202" s="156"/>
      <c r="E202" s="156" t="s">
        <v>40</v>
      </c>
      <c r="F202" s="15">
        <v>32.74</v>
      </c>
      <c r="G202" s="156" t="s">
        <v>41</v>
      </c>
      <c r="H202" s="15">
        <v>0</v>
      </c>
      <c r="I202" s="156" t="s">
        <v>42</v>
      </c>
      <c r="J202" s="15">
        <v>32.74</v>
      </c>
    </row>
    <row r="203" spans="1:10" ht="15" customHeight="1" thickBot="1" x14ac:dyDescent="0.25">
      <c r="A203" s="156"/>
      <c r="B203" s="156"/>
      <c r="C203" s="156"/>
      <c r="D203" s="156"/>
      <c r="E203" s="156" t="s">
        <v>43</v>
      </c>
      <c r="F203" s="15">
        <v>164.41</v>
      </c>
      <c r="G203" s="156"/>
      <c r="H203" s="197" t="s">
        <v>44</v>
      </c>
      <c r="I203" s="197"/>
      <c r="J203" s="15">
        <v>864.33</v>
      </c>
    </row>
    <row r="204" spans="1:10" ht="15" thickTop="1" x14ac:dyDescent="0.2">
      <c r="A204" s="125"/>
      <c r="B204" s="125"/>
      <c r="C204" s="125"/>
      <c r="D204" s="125"/>
      <c r="E204" s="125"/>
      <c r="F204" s="125"/>
      <c r="G204" s="125"/>
      <c r="H204" s="125"/>
      <c r="I204" s="125"/>
      <c r="J204" s="125"/>
    </row>
    <row r="205" spans="1:10" ht="15" x14ac:dyDescent="0.2">
      <c r="A205" s="158" t="s">
        <v>550</v>
      </c>
      <c r="B205" s="161" t="s">
        <v>5</v>
      </c>
      <c r="C205" s="158" t="s">
        <v>6</v>
      </c>
      <c r="D205" s="158" t="s">
        <v>7</v>
      </c>
      <c r="E205" s="194" t="s">
        <v>29</v>
      </c>
      <c r="F205" s="194"/>
      <c r="G205" s="163" t="s">
        <v>8</v>
      </c>
      <c r="H205" s="161" t="s">
        <v>9</v>
      </c>
      <c r="I205" s="161" t="s">
        <v>10</v>
      </c>
      <c r="J205" s="161" t="s">
        <v>12</v>
      </c>
    </row>
    <row r="206" spans="1:10" ht="38.25" x14ac:dyDescent="0.2">
      <c r="A206" s="159" t="s">
        <v>37</v>
      </c>
      <c r="B206" s="120" t="s">
        <v>551</v>
      </c>
      <c r="C206" s="159" t="s">
        <v>16</v>
      </c>
      <c r="D206" s="159" t="s">
        <v>552</v>
      </c>
      <c r="E206" s="195" t="s">
        <v>142</v>
      </c>
      <c r="F206" s="195"/>
      <c r="G206" s="121" t="s">
        <v>20</v>
      </c>
      <c r="H206" s="124">
        <v>1</v>
      </c>
      <c r="I206" s="122">
        <v>163.53</v>
      </c>
      <c r="J206" s="122">
        <v>163.53</v>
      </c>
    </row>
    <row r="207" spans="1:10" ht="25.5" customHeight="1" x14ac:dyDescent="0.2">
      <c r="A207" s="157" t="s">
        <v>38</v>
      </c>
      <c r="B207" s="8" t="s">
        <v>185</v>
      </c>
      <c r="C207" s="157" t="s">
        <v>19</v>
      </c>
      <c r="D207" s="157" t="s">
        <v>186</v>
      </c>
      <c r="E207" s="196" t="s">
        <v>39</v>
      </c>
      <c r="F207" s="196"/>
      <c r="G207" s="7" t="s">
        <v>47</v>
      </c>
      <c r="H207" s="10">
        <v>0.501</v>
      </c>
      <c r="I207" s="9">
        <v>32.96</v>
      </c>
      <c r="J207" s="9">
        <v>16.510000000000002</v>
      </c>
    </row>
    <row r="208" spans="1:10" ht="25.5" customHeight="1" x14ac:dyDescent="0.2">
      <c r="A208" s="157" t="s">
        <v>38</v>
      </c>
      <c r="B208" s="8" t="s">
        <v>45</v>
      </c>
      <c r="C208" s="157" t="s">
        <v>19</v>
      </c>
      <c r="D208" s="157" t="s">
        <v>46</v>
      </c>
      <c r="E208" s="196" t="s">
        <v>39</v>
      </c>
      <c r="F208" s="196"/>
      <c r="G208" s="7" t="s">
        <v>47</v>
      </c>
      <c r="H208" s="10">
        <v>0.35399999999999998</v>
      </c>
      <c r="I208" s="9">
        <v>23.62</v>
      </c>
      <c r="J208" s="9">
        <v>8.36</v>
      </c>
    </row>
    <row r="209" spans="1:10" ht="25.5" customHeight="1" x14ac:dyDescent="0.2">
      <c r="A209" s="157" t="s">
        <v>38</v>
      </c>
      <c r="B209" s="8" t="s">
        <v>3275</v>
      </c>
      <c r="C209" s="157" t="s">
        <v>19</v>
      </c>
      <c r="D209" s="157" t="s">
        <v>3276</v>
      </c>
      <c r="E209" s="196" t="s">
        <v>142</v>
      </c>
      <c r="F209" s="196"/>
      <c r="G209" s="7" t="s">
        <v>23</v>
      </c>
      <c r="H209" s="10">
        <v>0.97</v>
      </c>
      <c r="I209" s="9">
        <v>14.65</v>
      </c>
      <c r="J209" s="9">
        <v>14.21</v>
      </c>
    </row>
    <row r="210" spans="1:10" ht="38.25" x14ac:dyDescent="0.2">
      <c r="A210" s="155" t="s">
        <v>48</v>
      </c>
      <c r="B210" s="12" t="s">
        <v>3231</v>
      </c>
      <c r="C210" s="155" t="s">
        <v>19</v>
      </c>
      <c r="D210" s="155" t="s">
        <v>3232</v>
      </c>
      <c r="E210" s="193" t="s">
        <v>27</v>
      </c>
      <c r="F210" s="193"/>
      <c r="G210" s="11" t="s">
        <v>23</v>
      </c>
      <c r="H210" s="14">
        <v>1.87</v>
      </c>
      <c r="I210" s="13">
        <v>39.92</v>
      </c>
      <c r="J210" s="13">
        <v>74.650000000000006</v>
      </c>
    </row>
    <row r="211" spans="1:10" x14ac:dyDescent="0.2">
      <c r="A211" s="155" t="s">
        <v>48</v>
      </c>
      <c r="B211" s="12" t="s">
        <v>3277</v>
      </c>
      <c r="C211" s="155" t="s">
        <v>19</v>
      </c>
      <c r="D211" s="155" t="s">
        <v>3278</v>
      </c>
      <c r="E211" s="193" t="s">
        <v>27</v>
      </c>
      <c r="F211" s="193"/>
      <c r="G211" s="11" t="s">
        <v>158</v>
      </c>
      <c r="H211" s="14">
        <v>0.04</v>
      </c>
      <c r="I211" s="13">
        <v>20.149999999999999</v>
      </c>
      <c r="J211" s="13">
        <v>0.8</v>
      </c>
    </row>
    <row r="212" spans="1:10" x14ac:dyDescent="0.2">
      <c r="A212" s="155" t="s">
        <v>48</v>
      </c>
      <c r="B212" s="12" t="s">
        <v>3279</v>
      </c>
      <c r="C212" s="155" t="s">
        <v>16</v>
      </c>
      <c r="D212" s="155" t="s">
        <v>3280</v>
      </c>
      <c r="E212" s="193" t="s">
        <v>27</v>
      </c>
      <c r="F212" s="193"/>
      <c r="G212" s="11" t="s">
        <v>296</v>
      </c>
      <c r="H212" s="14">
        <v>1</v>
      </c>
      <c r="I212" s="13">
        <v>49</v>
      </c>
      <c r="J212" s="13">
        <v>49</v>
      </c>
    </row>
    <row r="213" spans="1:10" x14ac:dyDescent="0.2">
      <c r="A213" s="156"/>
      <c r="B213" s="156"/>
      <c r="C213" s="156"/>
      <c r="D213" s="156"/>
      <c r="E213" s="156" t="s">
        <v>40</v>
      </c>
      <c r="F213" s="15">
        <v>25.45</v>
      </c>
      <c r="G213" s="156" t="s">
        <v>41</v>
      </c>
      <c r="H213" s="15">
        <v>0</v>
      </c>
      <c r="I213" s="156" t="s">
        <v>42</v>
      </c>
      <c r="J213" s="15">
        <v>25.45</v>
      </c>
    </row>
    <row r="214" spans="1:10" s="128" customFormat="1" ht="15" customHeight="1" thickBot="1" x14ac:dyDescent="0.25">
      <c r="A214" s="156"/>
      <c r="B214" s="156"/>
      <c r="C214" s="156"/>
      <c r="D214" s="156"/>
      <c r="E214" s="156" t="s">
        <v>43</v>
      </c>
      <c r="F214" s="15">
        <v>38.380000000000003</v>
      </c>
      <c r="G214" s="156"/>
      <c r="H214" s="197" t="s">
        <v>44</v>
      </c>
      <c r="I214" s="197"/>
      <c r="J214" s="15">
        <v>201.91</v>
      </c>
    </row>
    <row r="215" spans="1:10" s="128" customFormat="1" ht="15" thickTop="1" x14ac:dyDescent="0.2">
      <c r="A215" s="125"/>
      <c r="B215" s="125"/>
      <c r="C215" s="125"/>
      <c r="D215" s="125"/>
      <c r="E215" s="125"/>
      <c r="F215" s="125"/>
      <c r="G215" s="125"/>
      <c r="H215" s="125"/>
      <c r="I215" s="125"/>
      <c r="J215" s="125"/>
    </row>
    <row r="216" spans="1:10" s="128" customFormat="1" ht="15" x14ac:dyDescent="0.2">
      <c r="A216" s="158" t="s">
        <v>571</v>
      </c>
      <c r="B216" s="161" t="s">
        <v>5</v>
      </c>
      <c r="C216" s="158" t="s">
        <v>6</v>
      </c>
      <c r="D216" s="158" t="s">
        <v>7</v>
      </c>
      <c r="E216" s="194" t="s">
        <v>29</v>
      </c>
      <c r="F216" s="194"/>
      <c r="G216" s="163" t="s">
        <v>8</v>
      </c>
      <c r="H216" s="161" t="s">
        <v>9</v>
      </c>
      <c r="I216" s="161" t="s">
        <v>10</v>
      </c>
      <c r="J216" s="161" t="s">
        <v>12</v>
      </c>
    </row>
    <row r="217" spans="1:10" s="128" customFormat="1" ht="38.25" x14ac:dyDescent="0.2">
      <c r="A217" s="159" t="s">
        <v>37</v>
      </c>
      <c r="B217" s="120" t="s">
        <v>572</v>
      </c>
      <c r="C217" s="159" t="s">
        <v>16</v>
      </c>
      <c r="D217" s="159" t="s">
        <v>573</v>
      </c>
      <c r="E217" s="195" t="s">
        <v>142</v>
      </c>
      <c r="F217" s="195"/>
      <c r="G217" s="121" t="s">
        <v>137</v>
      </c>
      <c r="H217" s="124">
        <v>1</v>
      </c>
      <c r="I217" s="122">
        <v>731.57</v>
      </c>
      <c r="J217" s="122">
        <v>731.57</v>
      </c>
    </row>
    <row r="218" spans="1:10" s="128" customFormat="1" ht="25.5" customHeight="1" x14ac:dyDescent="0.2">
      <c r="A218" s="157" t="s">
        <v>38</v>
      </c>
      <c r="B218" s="8" t="s">
        <v>185</v>
      </c>
      <c r="C218" s="157" t="s">
        <v>19</v>
      </c>
      <c r="D218" s="157" t="s">
        <v>186</v>
      </c>
      <c r="E218" s="196" t="s">
        <v>39</v>
      </c>
      <c r="F218" s="196"/>
      <c r="G218" s="7" t="s">
        <v>47</v>
      </c>
      <c r="H218" s="10">
        <v>0.186</v>
      </c>
      <c r="I218" s="9">
        <v>32.96</v>
      </c>
      <c r="J218" s="9">
        <v>6.13</v>
      </c>
    </row>
    <row r="219" spans="1:10" s="128" customFormat="1" ht="25.5" customHeight="1" x14ac:dyDescent="0.2">
      <c r="A219" s="157" t="s">
        <v>38</v>
      </c>
      <c r="B219" s="8" t="s">
        <v>145</v>
      </c>
      <c r="C219" s="157" t="s">
        <v>19</v>
      </c>
      <c r="D219" s="157" t="s">
        <v>146</v>
      </c>
      <c r="E219" s="196" t="s">
        <v>39</v>
      </c>
      <c r="F219" s="196"/>
      <c r="G219" s="7" t="s">
        <v>47</v>
      </c>
      <c r="H219" s="10">
        <v>1.119</v>
      </c>
      <c r="I219" s="9">
        <v>32.369999999999997</v>
      </c>
      <c r="J219" s="9">
        <v>36.22</v>
      </c>
    </row>
    <row r="220" spans="1:10" s="128" customFormat="1" ht="25.5" customHeight="1" x14ac:dyDescent="0.2">
      <c r="A220" s="157" t="s">
        <v>38</v>
      </c>
      <c r="B220" s="8" t="s">
        <v>45</v>
      </c>
      <c r="C220" s="157" t="s">
        <v>19</v>
      </c>
      <c r="D220" s="157" t="s">
        <v>46</v>
      </c>
      <c r="E220" s="196" t="s">
        <v>39</v>
      </c>
      <c r="F220" s="196"/>
      <c r="G220" s="7" t="s">
        <v>47</v>
      </c>
      <c r="H220" s="10">
        <v>1.1919999999999999</v>
      </c>
      <c r="I220" s="9">
        <v>23.62</v>
      </c>
      <c r="J220" s="9">
        <v>28.15</v>
      </c>
    </row>
    <row r="221" spans="1:10" s="128" customFormat="1" ht="38.25" customHeight="1" x14ac:dyDescent="0.2">
      <c r="A221" s="157" t="s">
        <v>38</v>
      </c>
      <c r="B221" s="8" t="s">
        <v>189</v>
      </c>
      <c r="C221" s="157" t="s">
        <v>19</v>
      </c>
      <c r="D221" s="157" t="s">
        <v>190</v>
      </c>
      <c r="E221" s="196" t="s">
        <v>143</v>
      </c>
      <c r="F221" s="196"/>
      <c r="G221" s="7" t="s">
        <v>144</v>
      </c>
      <c r="H221" s="10">
        <v>0.19400000000000001</v>
      </c>
      <c r="I221" s="9">
        <v>1.24</v>
      </c>
      <c r="J221" s="9">
        <v>0.24</v>
      </c>
    </row>
    <row r="222" spans="1:10" s="128" customFormat="1" ht="38.25" customHeight="1" x14ac:dyDescent="0.2">
      <c r="A222" s="157" t="s">
        <v>38</v>
      </c>
      <c r="B222" s="8" t="s">
        <v>191</v>
      </c>
      <c r="C222" s="157" t="s">
        <v>19</v>
      </c>
      <c r="D222" s="157" t="s">
        <v>192</v>
      </c>
      <c r="E222" s="196" t="s">
        <v>143</v>
      </c>
      <c r="F222" s="196"/>
      <c r="G222" s="7" t="s">
        <v>184</v>
      </c>
      <c r="H222" s="10">
        <v>0.17899999999999999</v>
      </c>
      <c r="I222" s="9">
        <v>0.53</v>
      </c>
      <c r="J222" s="9">
        <v>0.09</v>
      </c>
    </row>
    <row r="223" spans="1:10" s="128" customFormat="1" ht="51" x14ac:dyDescent="0.2">
      <c r="A223" s="155" t="s">
        <v>48</v>
      </c>
      <c r="B223" s="12" t="s">
        <v>3273</v>
      </c>
      <c r="C223" s="155" t="s">
        <v>19</v>
      </c>
      <c r="D223" s="155" t="s">
        <v>3274</v>
      </c>
      <c r="E223" s="193" t="s">
        <v>27</v>
      </c>
      <c r="F223" s="193"/>
      <c r="G223" s="11" t="s">
        <v>137</v>
      </c>
      <c r="H223" s="14">
        <v>1.103</v>
      </c>
      <c r="I223" s="13">
        <v>599.04</v>
      </c>
      <c r="J223" s="13">
        <v>660.74</v>
      </c>
    </row>
    <row r="224" spans="1:10" s="128" customFormat="1" x14ac:dyDescent="0.2">
      <c r="A224" s="156"/>
      <c r="B224" s="156"/>
      <c r="C224" s="156"/>
      <c r="D224" s="156"/>
      <c r="E224" s="156" t="s">
        <v>40</v>
      </c>
      <c r="F224" s="15">
        <v>60.43</v>
      </c>
      <c r="G224" s="156" t="s">
        <v>41</v>
      </c>
      <c r="H224" s="15">
        <v>0</v>
      </c>
      <c r="I224" s="156" t="s">
        <v>42</v>
      </c>
      <c r="J224" s="15">
        <v>60.43</v>
      </c>
    </row>
    <row r="225" spans="1:10" ht="15" customHeight="1" thickBot="1" x14ac:dyDescent="0.25">
      <c r="A225" s="156"/>
      <c r="B225" s="156"/>
      <c r="C225" s="156"/>
      <c r="D225" s="156"/>
      <c r="E225" s="156" t="s">
        <v>43</v>
      </c>
      <c r="F225" s="15">
        <v>171.81</v>
      </c>
      <c r="G225" s="156"/>
      <c r="H225" s="197" t="s">
        <v>44</v>
      </c>
      <c r="I225" s="197"/>
      <c r="J225" s="15">
        <v>903.38</v>
      </c>
    </row>
    <row r="226" spans="1:10" ht="15" thickTop="1" x14ac:dyDescent="0.2">
      <c r="A226" s="125"/>
      <c r="B226" s="125"/>
      <c r="C226" s="125"/>
      <c r="D226" s="125"/>
      <c r="E226" s="125"/>
      <c r="F226" s="125"/>
      <c r="G226" s="125"/>
      <c r="H226" s="125"/>
      <c r="I226" s="125"/>
      <c r="J226" s="125"/>
    </row>
    <row r="227" spans="1:10" ht="15" x14ac:dyDescent="0.2">
      <c r="A227" s="158" t="s">
        <v>645</v>
      </c>
      <c r="B227" s="161" t="s">
        <v>5</v>
      </c>
      <c r="C227" s="158" t="s">
        <v>6</v>
      </c>
      <c r="D227" s="158" t="s">
        <v>7</v>
      </c>
      <c r="E227" s="194" t="s">
        <v>29</v>
      </c>
      <c r="F227" s="194"/>
      <c r="G227" s="163" t="s">
        <v>8</v>
      </c>
      <c r="H227" s="161" t="s">
        <v>9</v>
      </c>
      <c r="I227" s="161" t="s">
        <v>10</v>
      </c>
      <c r="J227" s="161" t="s">
        <v>12</v>
      </c>
    </row>
    <row r="228" spans="1:10" ht="38.25" x14ac:dyDescent="0.2">
      <c r="A228" s="159" t="s">
        <v>37</v>
      </c>
      <c r="B228" s="120" t="s">
        <v>646</v>
      </c>
      <c r="C228" s="159" t="s">
        <v>16</v>
      </c>
      <c r="D228" s="159" t="s">
        <v>647</v>
      </c>
      <c r="E228" s="195" t="s">
        <v>142</v>
      </c>
      <c r="F228" s="195"/>
      <c r="G228" s="121" t="s">
        <v>137</v>
      </c>
      <c r="H228" s="124">
        <v>1</v>
      </c>
      <c r="I228" s="122">
        <v>708.94</v>
      </c>
      <c r="J228" s="122">
        <v>708.94</v>
      </c>
    </row>
    <row r="229" spans="1:10" ht="25.5" customHeight="1" x14ac:dyDescent="0.2">
      <c r="A229" s="157" t="s">
        <v>38</v>
      </c>
      <c r="B229" s="8" t="s">
        <v>185</v>
      </c>
      <c r="C229" s="157" t="s">
        <v>19</v>
      </c>
      <c r="D229" s="157" t="s">
        <v>186</v>
      </c>
      <c r="E229" s="196" t="s">
        <v>39</v>
      </c>
      <c r="F229" s="196"/>
      <c r="G229" s="7" t="s">
        <v>47</v>
      </c>
      <c r="H229" s="10">
        <v>0.125</v>
      </c>
      <c r="I229" s="9">
        <v>32.96</v>
      </c>
      <c r="J229" s="9">
        <v>4.12</v>
      </c>
    </row>
    <row r="230" spans="1:10" ht="25.5" customHeight="1" x14ac:dyDescent="0.2">
      <c r="A230" s="157" t="s">
        <v>38</v>
      </c>
      <c r="B230" s="8" t="s">
        <v>145</v>
      </c>
      <c r="C230" s="157" t="s">
        <v>19</v>
      </c>
      <c r="D230" s="157" t="s">
        <v>146</v>
      </c>
      <c r="E230" s="196" t="s">
        <v>39</v>
      </c>
      <c r="F230" s="196"/>
      <c r="G230" s="7" t="s">
        <v>47</v>
      </c>
      <c r="H230" s="10">
        <v>0.753</v>
      </c>
      <c r="I230" s="9">
        <v>32.369999999999997</v>
      </c>
      <c r="J230" s="9">
        <v>24.37</v>
      </c>
    </row>
    <row r="231" spans="1:10" ht="25.5" customHeight="1" x14ac:dyDescent="0.2">
      <c r="A231" s="157" t="s">
        <v>38</v>
      </c>
      <c r="B231" s="8" t="s">
        <v>45</v>
      </c>
      <c r="C231" s="157" t="s">
        <v>19</v>
      </c>
      <c r="D231" s="157" t="s">
        <v>46</v>
      </c>
      <c r="E231" s="196" t="s">
        <v>39</v>
      </c>
      <c r="F231" s="196"/>
      <c r="G231" s="7" t="s">
        <v>47</v>
      </c>
      <c r="H231" s="10">
        <v>0.82599999999999996</v>
      </c>
      <c r="I231" s="9">
        <v>23.62</v>
      </c>
      <c r="J231" s="9">
        <v>19.510000000000002</v>
      </c>
    </row>
    <row r="232" spans="1:10" ht="38.25" customHeight="1" x14ac:dyDescent="0.2">
      <c r="A232" s="157" t="s">
        <v>38</v>
      </c>
      <c r="B232" s="8" t="s">
        <v>189</v>
      </c>
      <c r="C232" s="157" t="s">
        <v>19</v>
      </c>
      <c r="D232" s="157" t="s">
        <v>190</v>
      </c>
      <c r="E232" s="196" t="s">
        <v>143</v>
      </c>
      <c r="F232" s="196"/>
      <c r="G232" s="7" t="s">
        <v>144</v>
      </c>
      <c r="H232" s="10">
        <v>0.12</v>
      </c>
      <c r="I232" s="9">
        <v>1.24</v>
      </c>
      <c r="J232" s="9">
        <v>0.14000000000000001</v>
      </c>
    </row>
    <row r="233" spans="1:10" ht="38.25" customHeight="1" x14ac:dyDescent="0.2">
      <c r="A233" s="157" t="s">
        <v>38</v>
      </c>
      <c r="B233" s="8" t="s">
        <v>191</v>
      </c>
      <c r="C233" s="157" t="s">
        <v>19</v>
      </c>
      <c r="D233" s="157" t="s">
        <v>192</v>
      </c>
      <c r="E233" s="196" t="s">
        <v>143</v>
      </c>
      <c r="F233" s="196"/>
      <c r="G233" s="7" t="s">
        <v>184</v>
      </c>
      <c r="H233" s="10">
        <v>0.13100000000000001</v>
      </c>
      <c r="I233" s="9">
        <v>0.53</v>
      </c>
      <c r="J233" s="9">
        <v>0.06</v>
      </c>
    </row>
    <row r="234" spans="1:10" ht="51" x14ac:dyDescent="0.2">
      <c r="A234" s="155" t="s">
        <v>48</v>
      </c>
      <c r="B234" s="12" t="s">
        <v>3273</v>
      </c>
      <c r="C234" s="155" t="s">
        <v>19</v>
      </c>
      <c r="D234" s="155" t="s">
        <v>3274</v>
      </c>
      <c r="E234" s="193" t="s">
        <v>27</v>
      </c>
      <c r="F234" s="193"/>
      <c r="G234" s="11" t="s">
        <v>137</v>
      </c>
      <c r="H234" s="14">
        <v>1.103</v>
      </c>
      <c r="I234" s="13">
        <v>599.04</v>
      </c>
      <c r="J234" s="13">
        <v>660.74</v>
      </c>
    </row>
    <row r="235" spans="1:10" x14ac:dyDescent="0.2">
      <c r="A235" s="156"/>
      <c r="B235" s="156"/>
      <c r="C235" s="156"/>
      <c r="D235" s="156"/>
      <c r="E235" s="156" t="s">
        <v>40</v>
      </c>
      <c r="F235" s="15">
        <v>41.12</v>
      </c>
      <c r="G235" s="156" t="s">
        <v>41</v>
      </c>
      <c r="H235" s="15">
        <v>0</v>
      </c>
      <c r="I235" s="156" t="s">
        <v>42</v>
      </c>
      <c r="J235" s="15">
        <v>41.12</v>
      </c>
    </row>
    <row r="236" spans="1:10" ht="15" customHeight="1" thickBot="1" x14ac:dyDescent="0.25">
      <c r="A236" s="156"/>
      <c r="B236" s="156"/>
      <c r="C236" s="156"/>
      <c r="D236" s="156"/>
      <c r="E236" s="156" t="s">
        <v>43</v>
      </c>
      <c r="F236" s="15">
        <v>166.53</v>
      </c>
      <c r="G236" s="156"/>
      <c r="H236" s="197" t="s">
        <v>44</v>
      </c>
      <c r="I236" s="197"/>
      <c r="J236" s="15">
        <v>875.47</v>
      </c>
    </row>
    <row r="237" spans="1:10" ht="15" thickTop="1" x14ac:dyDescent="0.2">
      <c r="A237" s="125"/>
      <c r="B237" s="125"/>
      <c r="C237" s="125"/>
      <c r="D237" s="125"/>
      <c r="E237" s="125"/>
      <c r="F237" s="125"/>
      <c r="G237" s="125"/>
      <c r="H237" s="125"/>
      <c r="I237" s="125"/>
      <c r="J237" s="125"/>
    </row>
    <row r="238" spans="1:10" ht="15" x14ac:dyDescent="0.2">
      <c r="A238" s="158" t="s">
        <v>663</v>
      </c>
      <c r="B238" s="161" t="s">
        <v>5</v>
      </c>
      <c r="C238" s="158" t="s">
        <v>6</v>
      </c>
      <c r="D238" s="158" t="s">
        <v>7</v>
      </c>
      <c r="E238" s="194" t="s">
        <v>29</v>
      </c>
      <c r="F238" s="194"/>
      <c r="G238" s="163" t="s">
        <v>8</v>
      </c>
      <c r="H238" s="161" t="s">
        <v>9</v>
      </c>
      <c r="I238" s="161" t="s">
        <v>10</v>
      </c>
      <c r="J238" s="161" t="s">
        <v>12</v>
      </c>
    </row>
    <row r="239" spans="1:10" ht="38.25" x14ac:dyDescent="0.2">
      <c r="A239" s="159" t="s">
        <v>37</v>
      </c>
      <c r="B239" s="120" t="s">
        <v>664</v>
      </c>
      <c r="C239" s="159" t="s">
        <v>16</v>
      </c>
      <c r="D239" s="159" t="s">
        <v>665</v>
      </c>
      <c r="E239" s="195" t="s">
        <v>142</v>
      </c>
      <c r="F239" s="195"/>
      <c r="G239" s="121" t="s">
        <v>137</v>
      </c>
      <c r="H239" s="124">
        <v>1</v>
      </c>
      <c r="I239" s="122">
        <v>679.34</v>
      </c>
      <c r="J239" s="122">
        <v>679.34</v>
      </c>
    </row>
    <row r="240" spans="1:10" ht="25.5" customHeight="1" x14ac:dyDescent="0.2">
      <c r="A240" s="157" t="s">
        <v>38</v>
      </c>
      <c r="B240" s="8" t="s">
        <v>185</v>
      </c>
      <c r="C240" s="157" t="s">
        <v>19</v>
      </c>
      <c r="D240" s="157" t="s">
        <v>186</v>
      </c>
      <c r="E240" s="196" t="s">
        <v>39</v>
      </c>
      <c r="F240" s="196"/>
      <c r="G240" s="7" t="s">
        <v>47</v>
      </c>
      <c r="H240" s="10">
        <v>0.125</v>
      </c>
      <c r="I240" s="9">
        <v>32.96</v>
      </c>
      <c r="J240" s="9">
        <v>4.12</v>
      </c>
    </row>
    <row r="241" spans="1:10" ht="25.5" customHeight="1" x14ac:dyDescent="0.2">
      <c r="A241" s="157" t="s">
        <v>38</v>
      </c>
      <c r="B241" s="8" t="s">
        <v>145</v>
      </c>
      <c r="C241" s="157" t="s">
        <v>19</v>
      </c>
      <c r="D241" s="157" t="s">
        <v>146</v>
      </c>
      <c r="E241" s="196" t="s">
        <v>39</v>
      </c>
      <c r="F241" s="196"/>
      <c r="G241" s="7" t="s">
        <v>47</v>
      </c>
      <c r="H241" s="10">
        <v>0.753</v>
      </c>
      <c r="I241" s="9">
        <v>32.369999999999997</v>
      </c>
      <c r="J241" s="9">
        <v>24.37</v>
      </c>
    </row>
    <row r="242" spans="1:10" ht="25.5" customHeight="1" x14ac:dyDescent="0.2">
      <c r="A242" s="157" t="s">
        <v>38</v>
      </c>
      <c r="B242" s="8" t="s">
        <v>45</v>
      </c>
      <c r="C242" s="157" t="s">
        <v>19</v>
      </c>
      <c r="D242" s="157" t="s">
        <v>46</v>
      </c>
      <c r="E242" s="196" t="s">
        <v>39</v>
      </c>
      <c r="F242" s="196"/>
      <c r="G242" s="7" t="s">
        <v>47</v>
      </c>
      <c r="H242" s="10">
        <v>0.82599999999999996</v>
      </c>
      <c r="I242" s="9">
        <v>23.62</v>
      </c>
      <c r="J242" s="9">
        <v>19.510000000000002</v>
      </c>
    </row>
    <row r="243" spans="1:10" ht="38.25" customHeight="1" x14ac:dyDescent="0.2">
      <c r="A243" s="157" t="s">
        <v>38</v>
      </c>
      <c r="B243" s="8" t="s">
        <v>189</v>
      </c>
      <c r="C243" s="157" t="s">
        <v>19</v>
      </c>
      <c r="D243" s="157" t="s">
        <v>190</v>
      </c>
      <c r="E243" s="196" t="s">
        <v>143</v>
      </c>
      <c r="F243" s="196"/>
      <c r="G243" s="7" t="s">
        <v>144</v>
      </c>
      <c r="H243" s="10">
        <v>0.12</v>
      </c>
      <c r="I243" s="9">
        <v>1.24</v>
      </c>
      <c r="J243" s="9">
        <v>0.14000000000000001</v>
      </c>
    </row>
    <row r="244" spans="1:10" ht="38.25" customHeight="1" x14ac:dyDescent="0.2">
      <c r="A244" s="157" t="s">
        <v>38</v>
      </c>
      <c r="B244" s="8" t="s">
        <v>191</v>
      </c>
      <c r="C244" s="157" t="s">
        <v>19</v>
      </c>
      <c r="D244" s="157" t="s">
        <v>192</v>
      </c>
      <c r="E244" s="196" t="s">
        <v>143</v>
      </c>
      <c r="F244" s="196"/>
      <c r="G244" s="7" t="s">
        <v>184</v>
      </c>
      <c r="H244" s="10">
        <v>0.13100000000000001</v>
      </c>
      <c r="I244" s="9">
        <v>0.53</v>
      </c>
      <c r="J244" s="9">
        <v>0.06</v>
      </c>
    </row>
    <row r="245" spans="1:10" s="130" customFormat="1" ht="38.25" x14ac:dyDescent="0.2">
      <c r="A245" s="155" t="s">
        <v>48</v>
      </c>
      <c r="B245" s="12" t="s">
        <v>3281</v>
      </c>
      <c r="C245" s="155" t="s">
        <v>19</v>
      </c>
      <c r="D245" s="155" t="s">
        <v>3282</v>
      </c>
      <c r="E245" s="193" t="s">
        <v>27</v>
      </c>
      <c r="F245" s="193"/>
      <c r="G245" s="11" t="s">
        <v>137</v>
      </c>
      <c r="H245" s="14">
        <v>1.103</v>
      </c>
      <c r="I245" s="13">
        <v>572.21</v>
      </c>
      <c r="J245" s="13">
        <v>631.14</v>
      </c>
    </row>
    <row r="246" spans="1:10" s="130" customFormat="1" x14ac:dyDescent="0.2">
      <c r="A246" s="156"/>
      <c r="B246" s="156"/>
      <c r="C246" s="156"/>
      <c r="D246" s="156"/>
      <c r="E246" s="156" t="s">
        <v>40</v>
      </c>
      <c r="F246" s="15">
        <v>41.12</v>
      </c>
      <c r="G246" s="156" t="s">
        <v>41</v>
      </c>
      <c r="H246" s="15">
        <v>0</v>
      </c>
      <c r="I246" s="156" t="s">
        <v>42</v>
      </c>
      <c r="J246" s="15">
        <v>41.12</v>
      </c>
    </row>
    <row r="247" spans="1:10" s="130" customFormat="1" ht="15" customHeight="1" thickBot="1" x14ac:dyDescent="0.25">
      <c r="A247" s="156"/>
      <c r="B247" s="156"/>
      <c r="C247" s="156"/>
      <c r="D247" s="156"/>
      <c r="E247" s="156" t="s">
        <v>43</v>
      </c>
      <c r="F247" s="15">
        <v>159.57</v>
      </c>
      <c r="G247" s="156"/>
      <c r="H247" s="197" t="s">
        <v>44</v>
      </c>
      <c r="I247" s="197"/>
      <c r="J247" s="15">
        <v>838.91</v>
      </c>
    </row>
    <row r="248" spans="1:10" s="130" customFormat="1" ht="15" thickTop="1" x14ac:dyDescent="0.2">
      <c r="A248" s="125"/>
      <c r="B248" s="125"/>
      <c r="C248" s="125"/>
      <c r="D248" s="125"/>
      <c r="E248" s="125"/>
      <c r="F248" s="125"/>
      <c r="G248" s="125"/>
      <c r="H248" s="125"/>
      <c r="I248" s="125"/>
      <c r="J248" s="125"/>
    </row>
    <row r="249" spans="1:10" s="130" customFormat="1" ht="15" x14ac:dyDescent="0.2">
      <c r="A249" s="158" t="s">
        <v>703</v>
      </c>
      <c r="B249" s="161" t="s">
        <v>5</v>
      </c>
      <c r="C249" s="158" t="s">
        <v>6</v>
      </c>
      <c r="D249" s="158" t="s">
        <v>7</v>
      </c>
      <c r="E249" s="194" t="s">
        <v>29</v>
      </c>
      <c r="F249" s="194"/>
      <c r="G249" s="163" t="s">
        <v>8</v>
      </c>
      <c r="H249" s="161" t="s">
        <v>9</v>
      </c>
      <c r="I249" s="161" t="s">
        <v>10</v>
      </c>
      <c r="J249" s="161" t="s">
        <v>12</v>
      </c>
    </row>
    <row r="250" spans="1:10" s="130" customFormat="1" ht="25.5" customHeight="1" x14ac:dyDescent="0.2">
      <c r="A250" s="159" t="s">
        <v>37</v>
      </c>
      <c r="B250" s="120" t="s">
        <v>704</v>
      </c>
      <c r="C250" s="159" t="s">
        <v>16</v>
      </c>
      <c r="D250" s="159" t="s">
        <v>705</v>
      </c>
      <c r="E250" s="195" t="s">
        <v>142</v>
      </c>
      <c r="F250" s="195"/>
      <c r="G250" s="121" t="s">
        <v>23</v>
      </c>
      <c r="H250" s="124">
        <v>1</v>
      </c>
      <c r="I250" s="122">
        <v>75.62</v>
      </c>
      <c r="J250" s="122">
        <v>75.62</v>
      </c>
    </row>
    <row r="251" spans="1:10" s="130" customFormat="1" ht="25.5" customHeight="1" x14ac:dyDescent="0.2">
      <c r="A251" s="157" t="s">
        <v>38</v>
      </c>
      <c r="B251" s="8" t="s">
        <v>45</v>
      </c>
      <c r="C251" s="157" t="s">
        <v>19</v>
      </c>
      <c r="D251" s="157" t="s">
        <v>46</v>
      </c>
      <c r="E251" s="196" t="s">
        <v>39</v>
      </c>
      <c r="F251" s="196"/>
      <c r="G251" s="7" t="s">
        <v>47</v>
      </c>
      <c r="H251" s="10">
        <v>2.1579999999999999</v>
      </c>
      <c r="I251" s="9">
        <v>23.62</v>
      </c>
      <c r="J251" s="9">
        <v>50.97</v>
      </c>
    </row>
    <row r="252" spans="1:10" s="130" customFormat="1" ht="38.25" x14ac:dyDescent="0.2">
      <c r="A252" s="157" t="s">
        <v>38</v>
      </c>
      <c r="B252" s="8" t="s">
        <v>589</v>
      </c>
      <c r="C252" s="157" t="s">
        <v>19</v>
      </c>
      <c r="D252" s="157" t="s">
        <v>590</v>
      </c>
      <c r="E252" s="196" t="s">
        <v>142</v>
      </c>
      <c r="F252" s="196"/>
      <c r="G252" s="7" t="s">
        <v>158</v>
      </c>
      <c r="H252" s="10">
        <v>0.25</v>
      </c>
      <c r="I252" s="9">
        <v>14.17</v>
      </c>
      <c r="J252" s="9">
        <v>3.54</v>
      </c>
    </row>
    <row r="253" spans="1:10" s="130" customFormat="1" ht="38.25" x14ac:dyDescent="0.2">
      <c r="A253" s="155" t="s">
        <v>48</v>
      </c>
      <c r="B253" s="12" t="s">
        <v>3283</v>
      </c>
      <c r="C253" s="155" t="s">
        <v>19</v>
      </c>
      <c r="D253" s="155" t="s">
        <v>3284</v>
      </c>
      <c r="E253" s="193" t="s">
        <v>27</v>
      </c>
      <c r="F253" s="193"/>
      <c r="G253" s="11" t="s">
        <v>137</v>
      </c>
      <c r="H253" s="14">
        <v>2.1000000000000001E-2</v>
      </c>
      <c r="I253" s="13">
        <v>536.45000000000005</v>
      </c>
      <c r="J253" s="13">
        <v>11.26</v>
      </c>
    </row>
    <row r="254" spans="1:10" s="130" customFormat="1" ht="25.5" x14ac:dyDescent="0.2">
      <c r="A254" s="155" t="s">
        <v>48</v>
      </c>
      <c r="B254" s="12" t="s">
        <v>3285</v>
      </c>
      <c r="C254" s="155" t="s">
        <v>19</v>
      </c>
      <c r="D254" s="155" t="s">
        <v>3286</v>
      </c>
      <c r="E254" s="193" t="s">
        <v>27</v>
      </c>
      <c r="F254" s="193"/>
      <c r="G254" s="11" t="s">
        <v>23</v>
      </c>
      <c r="H254" s="14">
        <v>2.2000000000000002</v>
      </c>
      <c r="I254" s="13">
        <v>3.72</v>
      </c>
      <c r="J254" s="13">
        <v>8.18</v>
      </c>
    </row>
    <row r="255" spans="1:10" s="130" customFormat="1" x14ac:dyDescent="0.2">
      <c r="A255" s="155" t="s">
        <v>48</v>
      </c>
      <c r="B255" s="12" t="s">
        <v>3287</v>
      </c>
      <c r="C255" s="155" t="s">
        <v>19</v>
      </c>
      <c r="D255" s="155" t="s">
        <v>3288</v>
      </c>
      <c r="E255" s="193" t="s">
        <v>27</v>
      </c>
      <c r="F255" s="193"/>
      <c r="G255" s="11" t="s">
        <v>158</v>
      </c>
      <c r="H255" s="14">
        <v>8.0000000000000002E-3</v>
      </c>
      <c r="I255" s="13">
        <v>17.2</v>
      </c>
      <c r="J255" s="13">
        <v>0.13</v>
      </c>
    </row>
    <row r="256" spans="1:10" ht="25.5" x14ac:dyDescent="0.2">
      <c r="A256" s="155" t="s">
        <v>48</v>
      </c>
      <c r="B256" s="12" t="s">
        <v>3289</v>
      </c>
      <c r="C256" s="155" t="s">
        <v>19</v>
      </c>
      <c r="D256" s="155" t="s">
        <v>3290</v>
      </c>
      <c r="E256" s="193" t="s">
        <v>27</v>
      </c>
      <c r="F256" s="193"/>
      <c r="G256" s="11" t="s">
        <v>158</v>
      </c>
      <c r="H256" s="14">
        <v>0.06</v>
      </c>
      <c r="I256" s="13">
        <v>25.75</v>
      </c>
      <c r="J256" s="13">
        <v>1.54</v>
      </c>
    </row>
    <row r="257" spans="1:10" x14ac:dyDescent="0.2">
      <c r="A257" s="156"/>
      <c r="B257" s="156"/>
      <c r="C257" s="156"/>
      <c r="D257" s="156"/>
      <c r="E257" s="156" t="s">
        <v>40</v>
      </c>
      <c r="F257" s="15">
        <v>43.23</v>
      </c>
      <c r="G257" s="156" t="s">
        <v>41</v>
      </c>
      <c r="H257" s="15">
        <v>0</v>
      </c>
      <c r="I257" s="156" t="s">
        <v>42</v>
      </c>
      <c r="J257" s="15">
        <v>43.23</v>
      </c>
    </row>
    <row r="258" spans="1:10" ht="15" customHeight="1" thickBot="1" x14ac:dyDescent="0.25">
      <c r="A258" s="156"/>
      <c r="B258" s="156"/>
      <c r="C258" s="156"/>
      <c r="D258" s="156"/>
      <c r="E258" s="156" t="s">
        <v>43</v>
      </c>
      <c r="F258" s="15">
        <v>17.670000000000002</v>
      </c>
      <c r="G258" s="156"/>
      <c r="H258" s="197" t="s">
        <v>44</v>
      </c>
      <c r="I258" s="197"/>
      <c r="J258" s="15">
        <v>93.29</v>
      </c>
    </row>
    <row r="259" spans="1:10" ht="15" thickTop="1" x14ac:dyDescent="0.2">
      <c r="A259" s="125"/>
      <c r="B259" s="125"/>
      <c r="C259" s="125"/>
      <c r="D259" s="125"/>
      <c r="E259" s="125"/>
      <c r="F259" s="125"/>
      <c r="G259" s="125"/>
      <c r="H259" s="125"/>
      <c r="I259" s="125"/>
      <c r="J259" s="125"/>
    </row>
    <row r="260" spans="1:10" ht="15" x14ac:dyDescent="0.2">
      <c r="A260" s="158" t="s">
        <v>262</v>
      </c>
      <c r="B260" s="161" t="s">
        <v>5</v>
      </c>
      <c r="C260" s="158" t="s">
        <v>6</v>
      </c>
      <c r="D260" s="158" t="s">
        <v>7</v>
      </c>
      <c r="E260" s="194" t="s">
        <v>29</v>
      </c>
      <c r="F260" s="194"/>
      <c r="G260" s="163" t="s">
        <v>8</v>
      </c>
      <c r="H260" s="161" t="s">
        <v>9</v>
      </c>
      <c r="I260" s="161" t="s">
        <v>10</v>
      </c>
      <c r="J260" s="161" t="s">
        <v>12</v>
      </c>
    </row>
    <row r="261" spans="1:10" ht="38.25" x14ac:dyDescent="0.2">
      <c r="A261" s="159" t="s">
        <v>37</v>
      </c>
      <c r="B261" s="120" t="s">
        <v>712</v>
      </c>
      <c r="C261" s="159" t="s">
        <v>16</v>
      </c>
      <c r="D261" s="159" t="s">
        <v>713</v>
      </c>
      <c r="E261" s="195">
        <v>110</v>
      </c>
      <c r="F261" s="195"/>
      <c r="G261" s="121" t="s">
        <v>23</v>
      </c>
      <c r="H261" s="124">
        <v>1</v>
      </c>
      <c r="I261" s="122">
        <v>301.3</v>
      </c>
      <c r="J261" s="122">
        <v>301.3</v>
      </c>
    </row>
    <row r="262" spans="1:10" ht="25.5" customHeight="1" x14ac:dyDescent="0.2">
      <c r="A262" s="157" t="s">
        <v>38</v>
      </c>
      <c r="B262" s="8" t="s">
        <v>303</v>
      </c>
      <c r="C262" s="157" t="s">
        <v>19</v>
      </c>
      <c r="D262" s="157" t="s">
        <v>304</v>
      </c>
      <c r="E262" s="196" t="s">
        <v>39</v>
      </c>
      <c r="F262" s="196"/>
      <c r="G262" s="7" t="s">
        <v>47</v>
      </c>
      <c r="H262" s="10">
        <v>0.54600000000000004</v>
      </c>
      <c r="I262" s="9">
        <v>31.34</v>
      </c>
      <c r="J262" s="9">
        <v>17.11</v>
      </c>
    </row>
    <row r="263" spans="1:10" ht="25.5" customHeight="1" x14ac:dyDescent="0.2">
      <c r="A263" s="157" t="s">
        <v>38</v>
      </c>
      <c r="B263" s="8" t="s">
        <v>3291</v>
      </c>
      <c r="C263" s="157" t="s">
        <v>19</v>
      </c>
      <c r="D263" s="157" t="s">
        <v>3292</v>
      </c>
      <c r="E263" s="196" t="s">
        <v>39</v>
      </c>
      <c r="F263" s="196"/>
      <c r="G263" s="7" t="s">
        <v>47</v>
      </c>
      <c r="H263" s="10">
        <v>0.54600000000000004</v>
      </c>
      <c r="I263" s="9">
        <v>25.32</v>
      </c>
      <c r="J263" s="9">
        <v>13.82</v>
      </c>
    </row>
    <row r="264" spans="1:10" x14ac:dyDescent="0.2">
      <c r="A264" s="155" t="s">
        <v>48</v>
      </c>
      <c r="B264" s="12" t="s">
        <v>3293</v>
      </c>
      <c r="C264" s="155" t="s">
        <v>16</v>
      </c>
      <c r="D264" s="155" t="s">
        <v>3294</v>
      </c>
      <c r="E264" s="193" t="s">
        <v>27</v>
      </c>
      <c r="F264" s="193"/>
      <c r="G264" s="11" t="s">
        <v>23</v>
      </c>
      <c r="H264" s="14">
        <v>1.05</v>
      </c>
      <c r="I264" s="13">
        <v>257.5</v>
      </c>
      <c r="J264" s="13">
        <v>270.37</v>
      </c>
    </row>
    <row r="265" spans="1:10" x14ac:dyDescent="0.2">
      <c r="A265" s="156"/>
      <c r="B265" s="156"/>
      <c r="C265" s="156"/>
      <c r="D265" s="156"/>
      <c r="E265" s="156" t="s">
        <v>40</v>
      </c>
      <c r="F265" s="15">
        <v>26.6</v>
      </c>
      <c r="G265" s="156" t="s">
        <v>41</v>
      </c>
      <c r="H265" s="15">
        <v>0</v>
      </c>
      <c r="I265" s="156" t="s">
        <v>42</v>
      </c>
      <c r="J265" s="15">
        <v>26.6</v>
      </c>
    </row>
    <row r="266" spans="1:10" ht="15" customHeight="1" thickBot="1" x14ac:dyDescent="0.25">
      <c r="A266" s="156"/>
      <c r="B266" s="156"/>
      <c r="C266" s="156"/>
      <c r="D266" s="156"/>
      <c r="E266" s="156" t="s">
        <v>43</v>
      </c>
      <c r="F266" s="15">
        <v>70.75</v>
      </c>
      <c r="G266" s="156"/>
      <c r="H266" s="197" t="s">
        <v>44</v>
      </c>
      <c r="I266" s="197"/>
      <c r="J266" s="15">
        <v>372.05</v>
      </c>
    </row>
    <row r="267" spans="1:10" ht="15" thickTop="1" x14ac:dyDescent="0.2">
      <c r="A267" s="125"/>
      <c r="B267" s="125"/>
      <c r="C267" s="125"/>
      <c r="D267" s="125"/>
      <c r="E267" s="125"/>
      <c r="F267" s="125"/>
      <c r="G267" s="125"/>
      <c r="H267" s="125"/>
      <c r="I267" s="125"/>
      <c r="J267" s="125"/>
    </row>
    <row r="268" spans="1:10" ht="15" x14ac:dyDescent="0.2">
      <c r="A268" s="158" t="s">
        <v>263</v>
      </c>
      <c r="B268" s="161" t="s">
        <v>5</v>
      </c>
      <c r="C268" s="158" t="s">
        <v>6</v>
      </c>
      <c r="D268" s="158" t="s">
        <v>7</v>
      </c>
      <c r="E268" s="194" t="s">
        <v>29</v>
      </c>
      <c r="F268" s="194"/>
      <c r="G268" s="163" t="s">
        <v>8</v>
      </c>
      <c r="H268" s="161" t="s">
        <v>9</v>
      </c>
      <c r="I268" s="161" t="s">
        <v>10</v>
      </c>
      <c r="J268" s="161" t="s">
        <v>12</v>
      </c>
    </row>
    <row r="269" spans="1:10" ht="25.5" customHeight="1" x14ac:dyDescent="0.2">
      <c r="A269" s="159" t="s">
        <v>37</v>
      </c>
      <c r="B269" s="120" t="s">
        <v>714</v>
      </c>
      <c r="C269" s="159" t="s">
        <v>16</v>
      </c>
      <c r="D269" s="159" t="s">
        <v>715</v>
      </c>
      <c r="E269" s="195" t="s">
        <v>2063</v>
      </c>
      <c r="F269" s="195"/>
      <c r="G269" s="121" t="s">
        <v>716</v>
      </c>
      <c r="H269" s="124">
        <v>1</v>
      </c>
      <c r="I269" s="122">
        <v>33.1</v>
      </c>
      <c r="J269" s="122">
        <v>33.1</v>
      </c>
    </row>
    <row r="270" spans="1:10" ht="25.5" customHeight="1" x14ac:dyDescent="0.2">
      <c r="A270" s="157" t="s">
        <v>38</v>
      </c>
      <c r="B270" s="8" t="s">
        <v>3295</v>
      </c>
      <c r="C270" s="157" t="s">
        <v>19</v>
      </c>
      <c r="D270" s="157" t="s">
        <v>3296</v>
      </c>
      <c r="E270" s="196" t="s">
        <v>39</v>
      </c>
      <c r="F270" s="196"/>
      <c r="G270" s="7" t="s">
        <v>47</v>
      </c>
      <c r="H270" s="10">
        <v>0.4</v>
      </c>
      <c r="I270" s="9">
        <v>32.159999999999997</v>
      </c>
      <c r="J270" s="9">
        <v>12.86</v>
      </c>
    </row>
    <row r="271" spans="1:10" ht="25.5" customHeight="1" x14ac:dyDescent="0.2">
      <c r="A271" s="157" t="s">
        <v>38</v>
      </c>
      <c r="B271" s="8" t="s">
        <v>45</v>
      </c>
      <c r="C271" s="157" t="s">
        <v>19</v>
      </c>
      <c r="D271" s="157" t="s">
        <v>46</v>
      </c>
      <c r="E271" s="196" t="s">
        <v>39</v>
      </c>
      <c r="F271" s="196"/>
      <c r="G271" s="7" t="s">
        <v>47</v>
      </c>
      <c r="H271" s="10">
        <v>0.4</v>
      </c>
      <c r="I271" s="9">
        <v>23.62</v>
      </c>
      <c r="J271" s="9">
        <v>9.44</v>
      </c>
    </row>
    <row r="272" spans="1:10" x14ac:dyDescent="0.2">
      <c r="A272" s="155" t="s">
        <v>48</v>
      </c>
      <c r="B272" s="12" t="s">
        <v>3297</v>
      </c>
      <c r="C272" s="155" t="s">
        <v>16</v>
      </c>
      <c r="D272" s="155" t="s">
        <v>3298</v>
      </c>
      <c r="E272" s="193" t="s">
        <v>27</v>
      </c>
      <c r="F272" s="193"/>
      <c r="G272" s="11" t="s">
        <v>716</v>
      </c>
      <c r="H272" s="14">
        <v>1.05</v>
      </c>
      <c r="I272" s="13">
        <v>10.29</v>
      </c>
      <c r="J272" s="13">
        <v>10.8</v>
      </c>
    </row>
    <row r="273" spans="1:10" x14ac:dyDescent="0.2">
      <c r="A273" s="156"/>
      <c r="B273" s="156"/>
      <c r="C273" s="156"/>
      <c r="D273" s="156"/>
      <c r="E273" s="156" t="s">
        <v>40</v>
      </c>
      <c r="F273" s="15">
        <v>19.07</v>
      </c>
      <c r="G273" s="156" t="s">
        <v>41</v>
      </c>
      <c r="H273" s="15">
        <v>0</v>
      </c>
      <c r="I273" s="156" t="s">
        <v>42</v>
      </c>
      <c r="J273" s="15">
        <v>19.07</v>
      </c>
    </row>
    <row r="274" spans="1:10" ht="15" customHeight="1" thickBot="1" x14ac:dyDescent="0.25">
      <c r="A274" s="156"/>
      <c r="B274" s="156"/>
      <c r="C274" s="156"/>
      <c r="D274" s="156"/>
      <c r="E274" s="156" t="s">
        <v>43</v>
      </c>
      <c r="F274" s="15">
        <v>7.74</v>
      </c>
      <c r="G274" s="156"/>
      <c r="H274" s="197" t="s">
        <v>44</v>
      </c>
      <c r="I274" s="197"/>
      <c r="J274" s="15">
        <v>40.840000000000003</v>
      </c>
    </row>
    <row r="275" spans="1:10" ht="15" thickTop="1" x14ac:dyDescent="0.2">
      <c r="A275" s="125"/>
      <c r="B275" s="125"/>
      <c r="C275" s="125"/>
      <c r="D275" s="125"/>
      <c r="E275" s="125"/>
      <c r="F275" s="125"/>
      <c r="G275" s="125"/>
      <c r="H275" s="125"/>
      <c r="I275" s="125"/>
      <c r="J275" s="125"/>
    </row>
    <row r="276" spans="1:10" ht="15" x14ac:dyDescent="0.2">
      <c r="A276" s="158" t="s">
        <v>726</v>
      </c>
      <c r="B276" s="161" t="s">
        <v>5</v>
      </c>
      <c r="C276" s="158" t="s">
        <v>6</v>
      </c>
      <c r="D276" s="158" t="s">
        <v>7</v>
      </c>
      <c r="E276" s="194" t="s">
        <v>29</v>
      </c>
      <c r="F276" s="194"/>
      <c r="G276" s="163" t="s">
        <v>8</v>
      </c>
      <c r="H276" s="161" t="s">
        <v>9</v>
      </c>
      <c r="I276" s="161" t="s">
        <v>10</v>
      </c>
      <c r="J276" s="161" t="s">
        <v>12</v>
      </c>
    </row>
    <row r="277" spans="1:10" ht="51" x14ac:dyDescent="0.2">
      <c r="A277" s="159" t="s">
        <v>37</v>
      </c>
      <c r="B277" s="120" t="s">
        <v>727</v>
      </c>
      <c r="C277" s="159" t="s">
        <v>16</v>
      </c>
      <c r="D277" s="159" t="s">
        <v>728</v>
      </c>
      <c r="E277" s="195" t="s">
        <v>2100</v>
      </c>
      <c r="F277" s="195"/>
      <c r="G277" s="121" t="s">
        <v>20</v>
      </c>
      <c r="H277" s="124">
        <v>1</v>
      </c>
      <c r="I277" s="122">
        <v>90.51</v>
      </c>
      <c r="J277" s="122">
        <v>90.51</v>
      </c>
    </row>
    <row r="278" spans="1:10" ht="25.5" customHeight="1" x14ac:dyDescent="0.2">
      <c r="A278" s="157" t="s">
        <v>38</v>
      </c>
      <c r="B278" s="8" t="s">
        <v>45</v>
      </c>
      <c r="C278" s="157" t="s">
        <v>19</v>
      </c>
      <c r="D278" s="157" t="s">
        <v>46</v>
      </c>
      <c r="E278" s="196" t="s">
        <v>39</v>
      </c>
      <c r="F278" s="196"/>
      <c r="G278" s="7" t="s">
        <v>47</v>
      </c>
      <c r="H278" s="10">
        <v>9.7000000000000003E-2</v>
      </c>
      <c r="I278" s="9">
        <v>23.62</v>
      </c>
      <c r="J278" s="9">
        <v>2.29</v>
      </c>
    </row>
    <row r="279" spans="1:10" ht="25.5" customHeight="1" x14ac:dyDescent="0.2">
      <c r="A279" s="157" t="s">
        <v>38</v>
      </c>
      <c r="B279" s="8" t="s">
        <v>3299</v>
      </c>
      <c r="C279" s="157" t="s">
        <v>19</v>
      </c>
      <c r="D279" s="157" t="s">
        <v>3300</v>
      </c>
      <c r="E279" s="196" t="s">
        <v>39</v>
      </c>
      <c r="F279" s="196"/>
      <c r="G279" s="7" t="s">
        <v>47</v>
      </c>
      <c r="H279" s="10">
        <v>9.0999999999999998E-2</v>
      </c>
      <c r="I279" s="9">
        <v>32.590000000000003</v>
      </c>
      <c r="J279" s="9">
        <v>2.96</v>
      </c>
    </row>
    <row r="280" spans="1:10" ht="38.25" customHeight="1" x14ac:dyDescent="0.2">
      <c r="A280" s="157" t="s">
        <v>38</v>
      </c>
      <c r="B280" s="8" t="s">
        <v>3301</v>
      </c>
      <c r="C280" s="157" t="s">
        <v>19</v>
      </c>
      <c r="D280" s="157" t="s">
        <v>3302</v>
      </c>
      <c r="E280" s="196" t="s">
        <v>143</v>
      </c>
      <c r="F280" s="196"/>
      <c r="G280" s="7" t="s">
        <v>144</v>
      </c>
      <c r="H280" s="10">
        <v>8.9999999999999998E-4</v>
      </c>
      <c r="I280" s="9">
        <v>32.700000000000003</v>
      </c>
      <c r="J280" s="9">
        <v>0.02</v>
      </c>
    </row>
    <row r="281" spans="1:10" ht="38.25" customHeight="1" x14ac:dyDescent="0.2">
      <c r="A281" s="157" t="s">
        <v>38</v>
      </c>
      <c r="B281" s="8" t="s">
        <v>3303</v>
      </c>
      <c r="C281" s="157" t="s">
        <v>19</v>
      </c>
      <c r="D281" s="157" t="s">
        <v>3304</v>
      </c>
      <c r="E281" s="196" t="s">
        <v>143</v>
      </c>
      <c r="F281" s="196"/>
      <c r="G281" s="7" t="s">
        <v>184</v>
      </c>
      <c r="H281" s="10">
        <v>1.2999999999999999E-3</v>
      </c>
      <c r="I281" s="9">
        <v>31.87</v>
      </c>
      <c r="J281" s="9">
        <v>0.04</v>
      </c>
    </row>
    <row r="282" spans="1:10" ht="38.25" x14ac:dyDescent="0.2">
      <c r="A282" s="157" t="s">
        <v>38</v>
      </c>
      <c r="B282" s="8" t="s">
        <v>210</v>
      </c>
      <c r="C282" s="157" t="s">
        <v>19</v>
      </c>
      <c r="D282" s="157" t="s">
        <v>211</v>
      </c>
      <c r="E282" s="196" t="s">
        <v>173</v>
      </c>
      <c r="F282" s="196"/>
      <c r="G282" s="7" t="s">
        <v>20</v>
      </c>
      <c r="H282" s="10">
        <v>1.05</v>
      </c>
      <c r="I282" s="9">
        <v>10.96</v>
      </c>
      <c r="J282" s="9">
        <v>11.5</v>
      </c>
    </row>
    <row r="283" spans="1:10" ht="38.25" x14ac:dyDescent="0.2">
      <c r="A283" s="157" t="s">
        <v>38</v>
      </c>
      <c r="B283" s="8" t="s">
        <v>212</v>
      </c>
      <c r="C283" s="157" t="s">
        <v>19</v>
      </c>
      <c r="D283" s="157" t="s">
        <v>213</v>
      </c>
      <c r="E283" s="196" t="s">
        <v>173</v>
      </c>
      <c r="F283" s="196"/>
      <c r="G283" s="7" t="s">
        <v>20</v>
      </c>
      <c r="H283" s="10">
        <v>1.05</v>
      </c>
      <c r="I283" s="9">
        <v>10.79</v>
      </c>
      <c r="J283" s="9">
        <v>11.32</v>
      </c>
    </row>
    <row r="284" spans="1:10" ht="38.25" x14ac:dyDescent="0.2">
      <c r="A284" s="155" t="s">
        <v>48</v>
      </c>
      <c r="B284" s="12" t="s">
        <v>3305</v>
      </c>
      <c r="C284" s="155" t="s">
        <v>19</v>
      </c>
      <c r="D284" s="155" t="s">
        <v>3306</v>
      </c>
      <c r="E284" s="193" t="s">
        <v>27</v>
      </c>
      <c r="F284" s="193"/>
      <c r="G284" s="11" t="s">
        <v>288</v>
      </c>
      <c r="H284" s="14">
        <v>4.1500000000000004</v>
      </c>
      <c r="I284" s="13">
        <v>1.97</v>
      </c>
      <c r="J284" s="13">
        <v>8.17</v>
      </c>
    </row>
    <row r="285" spans="1:10" ht="38.25" x14ac:dyDescent="0.2">
      <c r="A285" s="155" t="s">
        <v>48</v>
      </c>
      <c r="B285" s="12" t="s">
        <v>3307</v>
      </c>
      <c r="C285" s="155" t="s">
        <v>19</v>
      </c>
      <c r="D285" s="155" t="s">
        <v>3308</v>
      </c>
      <c r="E285" s="193" t="s">
        <v>27</v>
      </c>
      <c r="F285" s="193"/>
      <c r="G285" s="11" t="s">
        <v>20</v>
      </c>
      <c r="H285" s="14">
        <v>1.1659999999999999</v>
      </c>
      <c r="I285" s="13">
        <v>46.5</v>
      </c>
      <c r="J285" s="13">
        <v>54.21</v>
      </c>
    </row>
    <row r="286" spans="1:10" x14ac:dyDescent="0.2">
      <c r="A286" s="156"/>
      <c r="B286" s="156"/>
      <c r="C286" s="156"/>
      <c r="D286" s="156"/>
      <c r="E286" s="156" t="s">
        <v>40</v>
      </c>
      <c r="F286" s="15">
        <v>8.25</v>
      </c>
      <c r="G286" s="156" t="s">
        <v>41</v>
      </c>
      <c r="H286" s="15">
        <v>0</v>
      </c>
      <c r="I286" s="156" t="s">
        <v>42</v>
      </c>
      <c r="J286" s="15">
        <v>8.25</v>
      </c>
    </row>
    <row r="287" spans="1:10" ht="15" customHeight="1" thickBot="1" x14ac:dyDescent="0.25">
      <c r="A287" s="156"/>
      <c r="B287" s="156"/>
      <c r="C287" s="156"/>
      <c r="D287" s="156"/>
      <c r="E287" s="156" t="s">
        <v>43</v>
      </c>
      <c r="F287" s="15">
        <v>21.24</v>
      </c>
      <c r="G287" s="156"/>
      <c r="H287" s="197" t="s">
        <v>44</v>
      </c>
      <c r="I287" s="197"/>
      <c r="J287" s="15">
        <v>111.75</v>
      </c>
    </row>
    <row r="288" spans="1:10" ht="15" thickTop="1" x14ac:dyDescent="0.2">
      <c r="A288" s="125"/>
      <c r="B288" s="125"/>
      <c r="C288" s="125"/>
      <c r="D288" s="125"/>
      <c r="E288" s="125"/>
      <c r="F288" s="125"/>
      <c r="G288" s="125"/>
      <c r="H288" s="125"/>
      <c r="I288" s="125"/>
      <c r="J288" s="125"/>
    </row>
    <row r="289" spans="1:10" ht="15" x14ac:dyDescent="0.2">
      <c r="A289" s="158" t="s">
        <v>743</v>
      </c>
      <c r="B289" s="161" t="s">
        <v>5</v>
      </c>
      <c r="C289" s="158" t="s">
        <v>6</v>
      </c>
      <c r="D289" s="158" t="s">
        <v>7</v>
      </c>
      <c r="E289" s="194" t="s">
        <v>29</v>
      </c>
      <c r="F289" s="194"/>
      <c r="G289" s="163" t="s">
        <v>8</v>
      </c>
      <c r="H289" s="161" t="s">
        <v>9</v>
      </c>
      <c r="I289" s="161" t="s">
        <v>10</v>
      </c>
      <c r="J289" s="161" t="s">
        <v>12</v>
      </c>
    </row>
    <row r="290" spans="1:10" ht="51" x14ac:dyDescent="0.2">
      <c r="A290" s="159" t="s">
        <v>37</v>
      </c>
      <c r="B290" s="120" t="s">
        <v>744</v>
      </c>
      <c r="C290" s="159" t="s">
        <v>16</v>
      </c>
      <c r="D290" s="159" t="s">
        <v>745</v>
      </c>
      <c r="E290" s="195" t="s">
        <v>172</v>
      </c>
      <c r="F290" s="195"/>
      <c r="G290" s="121" t="s">
        <v>20</v>
      </c>
      <c r="H290" s="124">
        <v>1</v>
      </c>
      <c r="I290" s="122">
        <v>120.85</v>
      </c>
      <c r="J290" s="122">
        <v>120.85</v>
      </c>
    </row>
    <row r="291" spans="1:10" ht="25.5" customHeight="1" x14ac:dyDescent="0.2">
      <c r="A291" s="157" t="s">
        <v>38</v>
      </c>
      <c r="B291" s="8" t="s">
        <v>3295</v>
      </c>
      <c r="C291" s="157" t="s">
        <v>19</v>
      </c>
      <c r="D291" s="157" t="s">
        <v>3296</v>
      </c>
      <c r="E291" s="196" t="s">
        <v>39</v>
      </c>
      <c r="F291" s="196"/>
      <c r="G291" s="7" t="s">
        <v>47</v>
      </c>
      <c r="H291" s="10">
        <v>0.52029999999999998</v>
      </c>
      <c r="I291" s="9">
        <v>32.159999999999997</v>
      </c>
      <c r="J291" s="9">
        <v>16.73</v>
      </c>
    </row>
    <row r="292" spans="1:10" ht="25.5" customHeight="1" x14ac:dyDescent="0.2">
      <c r="A292" s="157" t="s">
        <v>38</v>
      </c>
      <c r="B292" s="8" t="s">
        <v>45</v>
      </c>
      <c r="C292" s="157" t="s">
        <v>19</v>
      </c>
      <c r="D292" s="157" t="s">
        <v>46</v>
      </c>
      <c r="E292" s="196" t="s">
        <v>39</v>
      </c>
      <c r="F292" s="196"/>
      <c r="G292" s="7" t="s">
        <v>47</v>
      </c>
      <c r="H292" s="10">
        <v>0.16739999999999999</v>
      </c>
      <c r="I292" s="9">
        <v>23.62</v>
      </c>
      <c r="J292" s="9">
        <v>3.95</v>
      </c>
    </row>
    <row r="293" spans="1:10" x14ac:dyDescent="0.2">
      <c r="A293" s="155" t="s">
        <v>48</v>
      </c>
      <c r="B293" s="12" t="s">
        <v>3309</v>
      </c>
      <c r="C293" s="155" t="s">
        <v>19</v>
      </c>
      <c r="D293" s="155" t="s">
        <v>3310</v>
      </c>
      <c r="E293" s="193" t="s">
        <v>27</v>
      </c>
      <c r="F293" s="193"/>
      <c r="G293" s="11" t="s">
        <v>158</v>
      </c>
      <c r="H293" s="14">
        <v>9.1300000000000008</v>
      </c>
      <c r="I293" s="13">
        <v>2.15</v>
      </c>
      <c r="J293" s="13">
        <v>19.62</v>
      </c>
    </row>
    <row r="294" spans="1:10" ht="38.25" x14ac:dyDescent="0.2">
      <c r="A294" s="155" t="s">
        <v>48</v>
      </c>
      <c r="B294" s="12" t="s">
        <v>3311</v>
      </c>
      <c r="C294" s="155" t="s">
        <v>19</v>
      </c>
      <c r="D294" s="155" t="s">
        <v>3312</v>
      </c>
      <c r="E294" s="193" t="s">
        <v>27</v>
      </c>
      <c r="F294" s="193"/>
      <c r="G294" s="11" t="s">
        <v>20</v>
      </c>
      <c r="H294" s="14">
        <v>1.069</v>
      </c>
      <c r="I294" s="13">
        <v>63.94</v>
      </c>
      <c r="J294" s="13">
        <v>68.349999999999994</v>
      </c>
    </row>
    <row r="295" spans="1:10" x14ac:dyDescent="0.2">
      <c r="A295" s="155" t="s">
        <v>48</v>
      </c>
      <c r="B295" s="12" t="s">
        <v>3313</v>
      </c>
      <c r="C295" s="155" t="s">
        <v>19</v>
      </c>
      <c r="D295" s="155" t="s">
        <v>3314</v>
      </c>
      <c r="E295" s="193" t="s">
        <v>27</v>
      </c>
      <c r="F295" s="193"/>
      <c r="G295" s="11" t="s">
        <v>158</v>
      </c>
      <c r="H295" s="14">
        <v>0.14099999999999999</v>
      </c>
      <c r="I295" s="13">
        <v>86.57</v>
      </c>
      <c r="J295" s="13">
        <v>12.2</v>
      </c>
    </row>
    <row r="296" spans="1:10" x14ac:dyDescent="0.2">
      <c r="A296" s="156"/>
      <c r="B296" s="156"/>
      <c r="C296" s="156"/>
      <c r="D296" s="156"/>
      <c r="E296" s="156" t="s">
        <v>40</v>
      </c>
      <c r="F296" s="15">
        <v>17.87</v>
      </c>
      <c r="G296" s="156" t="s">
        <v>41</v>
      </c>
      <c r="H296" s="15">
        <v>0</v>
      </c>
      <c r="I296" s="156" t="s">
        <v>42</v>
      </c>
      <c r="J296" s="15">
        <v>17.87</v>
      </c>
    </row>
    <row r="297" spans="1:10" ht="15" customHeight="1" thickBot="1" x14ac:dyDescent="0.25">
      <c r="A297" s="156"/>
      <c r="B297" s="156"/>
      <c r="C297" s="156"/>
      <c r="D297" s="156"/>
      <c r="E297" s="156" t="s">
        <v>43</v>
      </c>
      <c r="F297" s="15">
        <v>28.32</v>
      </c>
      <c r="G297" s="156"/>
      <c r="H297" s="197" t="s">
        <v>44</v>
      </c>
      <c r="I297" s="197"/>
      <c r="J297" s="15">
        <v>149.16999999999999</v>
      </c>
    </row>
    <row r="298" spans="1:10" ht="15" thickTop="1" x14ac:dyDescent="0.2">
      <c r="A298" s="125"/>
      <c r="B298" s="125"/>
      <c r="C298" s="125"/>
      <c r="D298" s="125"/>
      <c r="E298" s="125"/>
      <c r="F298" s="125"/>
      <c r="G298" s="125"/>
      <c r="H298" s="125"/>
      <c r="I298" s="125"/>
      <c r="J298" s="125"/>
    </row>
    <row r="299" spans="1:10" ht="15" x14ac:dyDescent="0.2">
      <c r="A299" s="158" t="s">
        <v>749</v>
      </c>
      <c r="B299" s="161" t="s">
        <v>5</v>
      </c>
      <c r="C299" s="158" t="s">
        <v>6</v>
      </c>
      <c r="D299" s="158" t="s">
        <v>7</v>
      </c>
      <c r="E299" s="194" t="s">
        <v>29</v>
      </c>
      <c r="F299" s="194"/>
      <c r="G299" s="163" t="s">
        <v>8</v>
      </c>
      <c r="H299" s="161" t="s">
        <v>9</v>
      </c>
      <c r="I299" s="161" t="s">
        <v>10</v>
      </c>
      <c r="J299" s="161" t="s">
        <v>12</v>
      </c>
    </row>
    <row r="300" spans="1:10" ht="38.25" customHeight="1" x14ac:dyDescent="0.2">
      <c r="A300" s="159" t="s">
        <v>37</v>
      </c>
      <c r="B300" s="120" t="s">
        <v>750</v>
      </c>
      <c r="C300" s="159" t="s">
        <v>16</v>
      </c>
      <c r="D300" s="159" t="s">
        <v>751</v>
      </c>
      <c r="E300" s="195" t="s">
        <v>171</v>
      </c>
      <c r="F300" s="195"/>
      <c r="G300" s="121" t="s">
        <v>23</v>
      </c>
      <c r="H300" s="124">
        <v>1</v>
      </c>
      <c r="I300" s="122">
        <v>127.65</v>
      </c>
      <c r="J300" s="122">
        <v>127.65</v>
      </c>
    </row>
    <row r="301" spans="1:10" ht="25.5" customHeight="1" x14ac:dyDescent="0.2">
      <c r="A301" s="157" t="s">
        <v>38</v>
      </c>
      <c r="B301" s="8" t="s">
        <v>3315</v>
      </c>
      <c r="C301" s="157" t="s">
        <v>19</v>
      </c>
      <c r="D301" s="157" t="s">
        <v>3316</v>
      </c>
      <c r="E301" s="196" t="s">
        <v>143</v>
      </c>
      <c r="F301" s="196"/>
      <c r="G301" s="7" t="s">
        <v>144</v>
      </c>
      <c r="H301" s="10">
        <v>3.0000000000000001E-3</v>
      </c>
      <c r="I301" s="9">
        <v>27.49</v>
      </c>
      <c r="J301" s="9">
        <v>0.08</v>
      </c>
    </row>
    <row r="302" spans="1:10" ht="25.5" customHeight="1" x14ac:dyDescent="0.2">
      <c r="A302" s="157" t="s">
        <v>38</v>
      </c>
      <c r="B302" s="8" t="s">
        <v>145</v>
      </c>
      <c r="C302" s="157" t="s">
        <v>19</v>
      </c>
      <c r="D302" s="157" t="s">
        <v>146</v>
      </c>
      <c r="E302" s="196" t="s">
        <v>39</v>
      </c>
      <c r="F302" s="196"/>
      <c r="G302" s="7" t="s">
        <v>47</v>
      </c>
      <c r="H302" s="10">
        <v>1.4079999999999999</v>
      </c>
      <c r="I302" s="9">
        <v>32.369999999999997</v>
      </c>
      <c r="J302" s="9">
        <v>45.57</v>
      </c>
    </row>
    <row r="303" spans="1:10" ht="38.25" x14ac:dyDescent="0.2">
      <c r="A303" s="155" t="s">
        <v>48</v>
      </c>
      <c r="B303" s="12" t="s">
        <v>3317</v>
      </c>
      <c r="C303" s="155" t="s">
        <v>16</v>
      </c>
      <c r="D303" s="155" t="s">
        <v>3318</v>
      </c>
      <c r="E303" s="193" t="s">
        <v>27</v>
      </c>
      <c r="F303" s="193"/>
      <c r="G303" s="11" t="s">
        <v>23</v>
      </c>
      <c r="H303" s="14">
        <v>1</v>
      </c>
      <c r="I303" s="13">
        <v>82</v>
      </c>
      <c r="J303" s="13">
        <v>82</v>
      </c>
    </row>
    <row r="304" spans="1:10" x14ac:dyDescent="0.2">
      <c r="A304" s="156"/>
      <c r="B304" s="156"/>
      <c r="C304" s="156"/>
      <c r="D304" s="156"/>
      <c r="E304" s="156" t="s">
        <v>40</v>
      </c>
      <c r="F304" s="15">
        <v>39.86</v>
      </c>
      <c r="G304" s="156" t="s">
        <v>41</v>
      </c>
      <c r="H304" s="15">
        <v>0</v>
      </c>
      <c r="I304" s="156" t="s">
        <v>42</v>
      </c>
      <c r="J304" s="15">
        <v>39.86</v>
      </c>
    </row>
    <row r="305" spans="1:10" ht="15" customHeight="1" thickBot="1" x14ac:dyDescent="0.25">
      <c r="A305" s="156"/>
      <c r="B305" s="156"/>
      <c r="C305" s="156"/>
      <c r="D305" s="156"/>
      <c r="E305" s="156" t="s">
        <v>43</v>
      </c>
      <c r="F305" s="15">
        <v>29.94</v>
      </c>
      <c r="G305" s="156"/>
      <c r="H305" s="197" t="s">
        <v>44</v>
      </c>
      <c r="I305" s="197"/>
      <c r="J305" s="15">
        <v>157.59</v>
      </c>
    </row>
    <row r="306" spans="1:10" ht="15" thickTop="1" x14ac:dyDescent="0.2">
      <c r="A306" s="125"/>
      <c r="B306" s="125"/>
      <c r="C306" s="125"/>
      <c r="D306" s="125"/>
      <c r="E306" s="125"/>
      <c r="F306" s="125"/>
      <c r="G306" s="125"/>
      <c r="H306" s="125"/>
      <c r="I306" s="125"/>
      <c r="J306" s="125"/>
    </row>
    <row r="307" spans="1:10" ht="15" x14ac:dyDescent="0.2">
      <c r="A307" s="158" t="s">
        <v>752</v>
      </c>
      <c r="B307" s="161" t="s">
        <v>5</v>
      </c>
      <c r="C307" s="158" t="s">
        <v>6</v>
      </c>
      <c r="D307" s="158" t="s">
        <v>7</v>
      </c>
      <c r="E307" s="194" t="s">
        <v>29</v>
      </c>
      <c r="F307" s="194"/>
      <c r="G307" s="163" t="s">
        <v>8</v>
      </c>
      <c r="H307" s="161" t="s">
        <v>9</v>
      </c>
      <c r="I307" s="161" t="s">
        <v>10</v>
      </c>
      <c r="J307" s="161" t="s">
        <v>12</v>
      </c>
    </row>
    <row r="308" spans="1:10" ht="38.25" customHeight="1" x14ac:dyDescent="0.2">
      <c r="A308" s="159" t="s">
        <v>37</v>
      </c>
      <c r="B308" s="120" t="s">
        <v>753</v>
      </c>
      <c r="C308" s="159" t="s">
        <v>16</v>
      </c>
      <c r="D308" s="159" t="s">
        <v>754</v>
      </c>
      <c r="E308" s="195" t="s">
        <v>171</v>
      </c>
      <c r="F308" s="195"/>
      <c r="G308" s="121" t="s">
        <v>23</v>
      </c>
      <c r="H308" s="124">
        <v>1</v>
      </c>
      <c r="I308" s="122">
        <v>138.15</v>
      </c>
      <c r="J308" s="122">
        <v>138.15</v>
      </c>
    </row>
    <row r="309" spans="1:10" ht="25.5" customHeight="1" x14ac:dyDescent="0.2">
      <c r="A309" s="157" t="s">
        <v>38</v>
      </c>
      <c r="B309" s="8" t="s">
        <v>3315</v>
      </c>
      <c r="C309" s="157" t="s">
        <v>19</v>
      </c>
      <c r="D309" s="157" t="s">
        <v>3316</v>
      </c>
      <c r="E309" s="196" t="s">
        <v>143</v>
      </c>
      <c r="F309" s="196"/>
      <c r="G309" s="7" t="s">
        <v>144</v>
      </c>
      <c r="H309" s="10">
        <v>3.0000000000000001E-3</v>
      </c>
      <c r="I309" s="9">
        <v>27.49</v>
      </c>
      <c r="J309" s="9">
        <v>0.08</v>
      </c>
    </row>
    <row r="310" spans="1:10" ht="25.5" customHeight="1" x14ac:dyDescent="0.2">
      <c r="A310" s="157" t="s">
        <v>38</v>
      </c>
      <c r="B310" s="8" t="s">
        <v>145</v>
      </c>
      <c r="C310" s="157" t="s">
        <v>19</v>
      </c>
      <c r="D310" s="157" t="s">
        <v>146</v>
      </c>
      <c r="E310" s="196" t="s">
        <v>39</v>
      </c>
      <c r="F310" s="196"/>
      <c r="G310" s="7" t="s">
        <v>47</v>
      </c>
      <c r="H310" s="10">
        <v>1.4079999999999999</v>
      </c>
      <c r="I310" s="9">
        <v>32.369999999999997</v>
      </c>
      <c r="J310" s="9">
        <v>45.57</v>
      </c>
    </row>
    <row r="311" spans="1:10" ht="38.25" x14ac:dyDescent="0.2">
      <c r="A311" s="155" t="s">
        <v>48</v>
      </c>
      <c r="B311" s="12" t="s">
        <v>3319</v>
      </c>
      <c r="C311" s="155" t="s">
        <v>16</v>
      </c>
      <c r="D311" s="155" t="s">
        <v>3320</v>
      </c>
      <c r="E311" s="193" t="s">
        <v>27</v>
      </c>
      <c r="F311" s="193"/>
      <c r="G311" s="11" t="s">
        <v>23</v>
      </c>
      <c r="H311" s="14">
        <v>1</v>
      </c>
      <c r="I311" s="13">
        <v>92.5</v>
      </c>
      <c r="J311" s="13">
        <v>92.5</v>
      </c>
    </row>
    <row r="312" spans="1:10" x14ac:dyDescent="0.2">
      <c r="A312" s="156"/>
      <c r="B312" s="156"/>
      <c r="C312" s="156"/>
      <c r="D312" s="156"/>
      <c r="E312" s="156" t="s">
        <v>40</v>
      </c>
      <c r="F312" s="15">
        <v>39.86</v>
      </c>
      <c r="G312" s="156" t="s">
        <v>41</v>
      </c>
      <c r="H312" s="15">
        <v>0</v>
      </c>
      <c r="I312" s="156" t="s">
        <v>42</v>
      </c>
      <c r="J312" s="15">
        <v>39.86</v>
      </c>
    </row>
    <row r="313" spans="1:10" ht="15" customHeight="1" thickBot="1" x14ac:dyDescent="0.25">
      <c r="A313" s="156"/>
      <c r="B313" s="156"/>
      <c r="C313" s="156"/>
      <c r="D313" s="156"/>
      <c r="E313" s="156" t="s">
        <v>43</v>
      </c>
      <c r="F313" s="15">
        <v>32.4</v>
      </c>
      <c r="G313" s="156"/>
      <c r="H313" s="197" t="s">
        <v>44</v>
      </c>
      <c r="I313" s="197"/>
      <c r="J313" s="15">
        <v>170.55</v>
      </c>
    </row>
    <row r="314" spans="1:10" ht="15" thickTop="1" x14ac:dyDescent="0.2">
      <c r="A314" s="125"/>
      <c r="B314" s="125"/>
      <c r="C314" s="125"/>
      <c r="D314" s="125"/>
      <c r="E314" s="125"/>
      <c r="F314" s="125"/>
      <c r="G314" s="125"/>
      <c r="H314" s="125"/>
      <c r="I314" s="125"/>
      <c r="J314" s="125"/>
    </row>
    <row r="315" spans="1:10" ht="15" x14ac:dyDescent="0.2">
      <c r="A315" s="158" t="s">
        <v>781</v>
      </c>
      <c r="B315" s="161" t="s">
        <v>5</v>
      </c>
      <c r="C315" s="158" t="s">
        <v>6</v>
      </c>
      <c r="D315" s="158" t="s">
        <v>7</v>
      </c>
      <c r="E315" s="194" t="s">
        <v>29</v>
      </c>
      <c r="F315" s="194"/>
      <c r="G315" s="163" t="s">
        <v>8</v>
      </c>
      <c r="H315" s="161" t="s">
        <v>9</v>
      </c>
      <c r="I315" s="161" t="s">
        <v>10</v>
      </c>
      <c r="J315" s="161" t="s">
        <v>12</v>
      </c>
    </row>
    <row r="316" spans="1:10" ht="51" customHeight="1" x14ac:dyDescent="0.2">
      <c r="A316" s="159" t="s">
        <v>37</v>
      </c>
      <c r="B316" s="120" t="s">
        <v>782</v>
      </c>
      <c r="C316" s="159" t="s">
        <v>16</v>
      </c>
      <c r="D316" s="159" t="s">
        <v>783</v>
      </c>
      <c r="E316" s="195" t="s">
        <v>2077</v>
      </c>
      <c r="F316" s="195"/>
      <c r="G316" s="121" t="s">
        <v>20</v>
      </c>
      <c r="H316" s="124">
        <v>1</v>
      </c>
      <c r="I316" s="122">
        <v>43.09</v>
      </c>
      <c r="J316" s="122">
        <v>43.09</v>
      </c>
    </row>
    <row r="317" spans="1:10" ht="25.5" customHeight="1" x14ac:dyDescent="0.2">
      <c r="A317" s="157" t="s">
        <v>38</v>
      </c>
      <c r="B317" s="8" t="s">
        <v>3321</v>
      </c>
      <c r="C317" s="157" t="s">
        <v>19</v>
      </c>
      <c r="D317" s="157" t="s">
        <v>3322</v>
      </c>
      <c r="E317" s="196" t="s">
        <v>39</v>
      </c>
      <c r="F317" s="196"/>
      <c r="G317" s="7" t="s">
        <v>47</v>
      </c>
      <c r="H317" s="10">
        <v>0.12859999999999999</v>
      </c>
      <c r="I317" s="9">
        <v>24.79</v>
      </c>
      <c r="J317" s="9">
        <v>3.18</v>
      </c>
    </row>
    <row r="318" spans="1:10" ht="25.5" customHeight="1" x14ac:dyDescent="0.2">
      <c r="A318" s="157" t="s">
        <v>38</v>
      </c>
      <c r="B318" s="8" t="s">
        <v>3323</v>
      </c>
      <c r="C318" s="157" t="s">
        <v>19</v>
      </c>
      <c r="D318" s="157" t="s">
        <v>3324</v>
      </c>
      <c r="E318" s="196" t="s">
        <v>39</v>
      </c>
      <c r="F318" s="196"/>
      <c r="G318" s="7" t="s">
        <v>47</v>
      </c>
      <c r="H318" s="10">
        <v>0.57030000000000003</v>
      </c>
      <c r="I318" s="9">
        <v>32.369999999999997</v>
      </c>
      <c r="J318" s="9">
        <v>18.46</v>
      </c>
    </row>
    <row r="319" spans="1:10" ht="25.5" x14ac:dyDescent="0.2">
      <c r="A319" s="155" t="s">
        <v>48</v>
      </c>
      <c r="B319" s="12" t="s">
        <v>3325</v>
      </c>
      <c r="C319" s="155" t="s">
        <v>19</v>
      </c>
      <c r="D319" s="155" t="s">
        <v>3326</v>
      </c>
      <c r="E319" s="193" t="s">
        <v>27</v>
      </c>
      <c r="F319" s="193"/>
      <c r="G319" s="11" t="s">
        <v>158</v>
      </c>
      <c r="H319" s="14">
        <v>1.2</v>
      </c>
      <c r="I319" s="13">
        <v>17.88</v>
      </c>
      <c r="J319" s="13">
        <v>21.45</v>
      </c>
    </row>
    <row r="320" spans="1:10" x14ac:dyDescent="0.2">
      <c r="A320" s="156"/>
      <c r="B320" s="156"/>
      <c r="C320" s="156"/>
      <c r="D320" s="156"/>
      <c r="E320" s="156" t="s">
        <v>40</v>
      </c>
      <c r="F320" s="15">
        <v>18.79</v>
      </c>
      <c r="G320" s="156" t="s">
        <v>41</v>
      </c>
      <c r="H320" s="15">
        <v>0</v>
      </c>
      <c r="I320" s="156" t="s">
        <v>42</v>
      </c>
      <c r="J320" s="15">
        <v>18.79</v>
      </c>
    </row>
    <row r="321" spans="1:10" ht="15" customHeight="1" thickBot="1" x14ac:dyDescent="0.25">
      <c r="A321" s="156"/>
      <c r="B321" s="156"/>
      <c r="C321" s="156"/>
      <c r="D321" s="156"/>
      <c r="E321" s="156" t="s">
        <v>43</v>
      </c>
      <c r="F321" s="15">
        <v>10.1</v>
      </c>
      <c r="G321" s="156"/>
      <c r="H321" s="197" t="s">
        <v>44</v>
      </c>
      <c r="I321" s="197"/>
      <c r="J321" s="15">
        <v>53.19</v>
      </c>
    </row>
    <row r="322" spans="1:10" ht="15" thickTop="1" x14ac:dyDescent="0.2">
      <c r="A322" s="125"/>
      <c r="B322" s="125"/>
      <c r="C322" s="125"/>
      <c r="D322" s="125"/>
      <c r="E322" s="125"/>
      <c r="F322" s="125"/>
      <c r="G322" s="125"/>
      <c r="H322" s="125"/>
      <c r="I322" s="125"/>
      <c r="J322" s="125"/>
    </row>
    <row r="323" spans="1:10" ht="15" x14ac:dyDescent="0.2">
      <c r="A323" s="158" t="s">
        <v>788</v>
      </c>
      <c r="B323" s="161" t="s">
        <v>5</v>
      </c>
      <c r="C323" s="158" t="s">
        <v>6</v>
      </c>
      <c r="D323" s="158" t="s">
        <v>7</v>
      </c>
      <c r="E323" s="194" t="s">
        <v>29</v>
      </c>
      <c r="F323" s="194"/>
      <c r="G323" s="163" t="s">
        <v>8</v>
      </c>
      <c r="H323" s="161" t="s">
        <v>9</v>
      </c>
      <c r="I323" s="161" t="s">
        <v>10</v>
      </c>
      <c r="J323" s="161" t="s">
        <v>12</v>
      </c>
    </row>
    <row r="324" spans="1:10" ht="51" x14ac:dyDescent="0.2">
      <c r="A324" s="159" t="s">
        <v>37</v>
      </c>
      <c r="B324" s="120" t="s">
        <v>789</v>
      </c>
      <c r="C324" s="159" t="s">
        <v>16</v>
      </c>
      <c r="D324" s="159" t="s">
        <v>790</v>
      </c>
      <c r="E324" s="195" t="s">
        <v>174</v>
      </c>
      <c r="F324" s="195"/>
      <c r="G324" s="121" t="s">
        <v>136</v>
      </c>
      <c r="H324" s="124">
        <v>1</v>
      </c>
      <c r="I324" s="122">
        <v>7138.11</v>
      </c>
      <c r="J324" s="122">
        <v>7138.11</v>
      </c>
    </row>
    <row r="325" spans="1:10" ht="25.5" x14ac:dyDescent="0.2">
      <c r="A325" s="155" t="s">
        <v>48</v>
      </c>
      <c r="B325" s="12" t="s">
        <v>3327</v>
      </c>
      <c r="C325" s="155" t="s">
        <v>16</v>
      </c>
      <c r="D325" s="155" t="s">
        <v>3328</v>
      </c>
      <c r="E325" s="193" t="s">
        <v>27</v>
      </c>
      <c r="F325" s="193"/>
      <c r="G325" s="11" t="s">
        <v>136</v>
      </c>
      <c r="H325" s="14">
        <v>1</v>
      </c>
      <c r="I325" s="13">
        <v>7138.11</v>
      </c>
      <c r="J325" s="13">
        <v>7138.11</v>
      </c>
    </row>
    <row r="326" spans="1:10" x14ac:dyDescent="0.2">
      <c r="A326" s="156"/>
      <c r="B326" s="156"/>
      <c r="C326" s="156"/>
      <c r="D326" s="156"/>
      <c r="E326" s="156" t="s">
        <v>40</v>
      </c>
      <c r="F326" s="15">
        <v>0</v>
      </c>
      <c r="G326" s="156" t="s">
        <v>41</v>
      </c>
      <c r="H326" s="15">
        <v>0</v>
      </c>
      <c r="I326" s="156" t="s">
        <v>42</v>
      </c>
      <c r="J326" s="15">
        <v>0</v>
      </c>
    </row>
    <row r="327" spans="1:10" ht="15" customHeight="1" thickBot="1" x14ac:dyDescent="0.25">
      <c r="A327" s="156"/>
      <c r="B327" s="156"/>
      <c r="C327" s="156"/>
      <c r="D327" s="156"/>
      <c r="E327" s="156" t="s">
        <v>43</v>
      </c>
      <c r="F327" s="15">
        <v>1677.45</v>
      </c>
      <c r="G327" s="156"/>
      <c r="H327" s="197" t="s">
        <v>44</v>
      </c>
      <c r="I327" s="197"/>
      <c r="J327" s="15">
        <v>8815.56</v>
      </c>
    </row>
    <row r="328" spans="1:10" ht="15" thickTop="1" x14ac:dyDescent="0.2">
      <c r="A328" s="125"/>
      <c r="B328" s="125"/>
      <c r="C328" s="125"/>
      <c r="D328" s="125"/>
      <c r="E328" s="125"/>
      <c r="F328" s="125"/>
      <c r="G328" s="125"/>
      <c r="H328" s="125"/>
      <c r="I328" s="125"/>
      <c r="J328" s="125"/>
    </row>
    <row r="329" spans="1:10" ht="15" x14ac:dyDescent="0.2">
      <c r="A329" s="158" t="s">
        <v>791</v>
      </c>
      <c r="B329" s="161" t="s">
        <v>5</v>
      </c>
      <c r="C329" s="158" t="s">
        <v>6</v>
      </c>
      <c r="D329" s="158" t="s">
        <v>7</v>
      </c>
      <c r="E329" s="194" t="s">
        <v>29</v>
      </c>
      <c r="F329" s="194"/>
      <c r="G329" s="163" t="s">
        <v>8</v>
      </c>
      <c r="H329" s="161" t="s">
        <v>9</v>
      </c>
      <c r="I329" s="161" t="s">
        <v>10</v>
      </c>
      <c r="J329" s="161" t="s">
        <v>12</v>
      </c>
    </row>
    <row r="330" spans="1:10" ht="63.75" x14ac:dyDescent="0.2">
      <c r="A330" s="159" t="s">
        <v>37</v>
      </c>
      <c r="B330" s="120" t="s">
        <v>792</v>
      </c>
      <c r="C330" s="159" t="s">
        <v>16</v>
      </c>
      <c r="D330" s="159" t="s">
        <v>793</v>
      </c>
      <c r="E330" s="195" t="s">
        <v>174</v>
      </c>
      <c r="F330" s="195"/>
      <c r="G330" s="121" t="s">
        <v>136</v>
      </c>
      <c r="H330" s="124">
        <v>1</v>
      </c>
      <c r="I330" s="122">
        <v>1810.92</v>
      </c>
      <c r="J330" s="122">
        <v>1810.92</v>
      </c>
    </row>
    <row r="331" spans="1:10" ht="25.5" x14ac:dyDescent="0.2">
      <c r="A331" s="155" t="s">
        <v>48</v>
      </c>
      <c r="B331" s="12" t="s">
        <v>3329</v>
      </c>
      <c r="C331" s="155" t="s">
        <v>16</v>
      </c>
      <c r="D331" s="155" t="s">
        <v>3330</v>
      </c>
      <c r="E331" s="193" t="s">
        <v>27</v>
      </c>
      <c r="F331" s="193"/>
      <c r="G331" s="11" t="s">
        <v>136</v>
      </c>
      <c r="H331" s="14">
        <v>1</v>
      </c>
      <c r="I331" s="13">
        <v>1810.92</v>
      </c>
      <c r="J331" s="13">
        <v>1810.92</v>
      </c>
    </row>
    <row r="332" spans="1:10" x14ac:dyDescent="0.2">
      <c r="A332" s="156"/>
      <c r="B332" s="156"/>
      <c r="C332" s="156"/>
      <c r="D332" s="156"/>
      <c r="E332" s="156" t="s">
        <v>40</v>
      </c>
      <c r="F332" s="15">
        <v>0</v>
      </c>
      <c r="G332" s="156" t="s">
        <v>41</v>
      </c>
      <c r="H332" s="15">
        <v>0</v>
      </c>
      <c r="I332" s="156" t="s">
        <v>42</v>
      </c>
      <c r="J332" s="15">
        <v>0</v>
      </c>
    </row>
    <row r="333" spans="1:10" ht="15" customHeight="1" thickBot="1" x14ac:dyDescent="0.25">
      <c r="A333" s="156"/>
      <c r="B333" s="156"/>
      <c r="C333" s="156"/>
      <c r="D333" s="156"/>
      <c r="E333" s="156" t="s">
        <v>43</v>
      </c>
      <c r="F333" s="15">
        <v>425.56</v>
      </c>
      <c r="G333" s="156"/>
      <c r="H333" s="197" t="s">
        <v>44</v>
      </c>
      <c r="I333" s="197"/>
      <c r="J333" s="15">
        <v>2236.48</v>
      </c>
    </row>
    <row r="334" spans="1:10" ht="15" thickTop="1" x14ac:dyDescent="0.2">
      <c r="A334" s="125"/>
      <c r="B334" s="125"/>
      <c r="C334" s="125"/>
      <c r="D334" s="125"/>
      <c r="E334" s="125"/>
      <c r="F334" s="125"/>
      <c r="G334" s="125"/>
      <c r="H334" s="125"/>
      <c r="I334" s="125"/>
      <c r="J334" s="125"/>
    </row>
    <row r="335" spans="1:10" ht="15" x14ac:dyDescent="0.2">
      <c r="A335" s="158" t="s">
        <v>794</v>
      </c>
      <c r="B335" s="161" t="s">
        <v>5</v>
      </c>
      <c r="C335" s="158" t="s">
        <v>6</v>
      </c>
      <c r="D335" s="158" t="s">
        <v>7</v>
      </c>
      <c r="E335" s="194" t="s">
        <v>29</v>
      </c>
      <c r="F335" s="194"/>
      <c r="G335" s="163" t="s">
        <v>8</v>
      </c>
      <c r="H335" s="161" t="s">
        <v>9</v>
      </c>
      <c r="I335" s="161" t="s">
        <v>10</v>
      </c>
      <c r="J335" s="161" t="s">
        <v>12</v>
      </c>
    </row>
    <row r="336" spans="1:10" ht="63.75" x14ac:dyDescent="0.2">
      <c r="A336" s="159" t="s">
        <v>37</v>
      </c>
      <c r="B336" s="120" t="s">
        <v>795</v>
      </c>
      <c r="C336" s="159" t="s">
        <v>16</v>
      </c>
      <c r="D336" s="159" t="s">
        <v>796</v>
      </c>
      <c r="E336" s="195" t="s">
        <v>174</v>
      </c>
      <c r="F336" s="195"/>
      <c r="G336" s="121" t="s">
        <v>136</v>
      </c>
      <c r="H336" s="124">
        <v>1</v>
      </c>
      <c r="I336" s="122">
        <v>1768.42</v>
      </c>
      <c r="J336" s="122">
        <v>1768.42</v>
      </c>
    </row>
    <row r="337" spans="1:10" ht="25.5" x14ac:dyDescent="0.2">
      <c r="A337" s="155" t="s">
        <v>48</v>
      </c>
      <c r="B337" s="12" t="s">
        <v>3331</v>
      </c>
      <c r="C337" s="155" t="s">
        <v>16</v>
      </c>
      <c r="D337" s="155" t="s">
        <v>3332</v>
      </c>
      <c r="E337" s="193" t="s">
        <v>27</v>
      </c>
      <c r="F337" s="193"/>
      <c r="G337" s="11" t="s">
        <v>136</v>
      </c>
      <c r="H337" s="14">
        <v>1</v>
      </c>
      <c r="I337" s="13">
        <v>1768.42</v>
      </c>
      <c r="J337" s="13">
        <v>1768.42</v>
      </c>
    </row>
    <row r="338" spans="1:10" x14ac:dyDescent="0.2">
      <c r="A338" s="156"/>
      <c r="B338" s="156"/>
      <c r="C338" s="156"/>
      <c r="D338" s="156"/>
      <c r="E338" s="156" t="s">
        <v>40</v>
      </c>
      <c r="F338" s="15">
        <v>0</v>
      </c>
      <c r="G338" s="156" t="s">
        <v>41</v>
      </c>
      <c r="H338" s="15">
        <v>0</v>
      </c>
      <c r="I338" s="156" t="s">
        <v>42</v>
      </c>
      <c r="J338" s="15">
        <v>0</v>
      </c>
    </row>
    <row r="339" spans="1:10" ht="15" customHeight="1" thickBot="1" x14ac:dyDescent="0.25">
      <c r="A339" s="156"/>
      <c r="B339" s="156"/>
      <c r="C339" s="156"/>
      <c r="D339" s="156"/>
      <c r="E339" s="156" t="s">
        <v>43</v>
      </c>
      <c r="F339" s="15">
        <v>415.57</v>
      </c>
      <c r="G339" s="156"/>
      <c r="H339" s="197" t="s">
        <v>44</v>
      </c>
      <c r="I339" s="197"/>
      <c r="J339" s="15">
        <v>2183.9899999999998</v>
      </c>
    </row>
    <row r="340" spans="1:10" ht="15" thickTop="1" x14ac:dyDescent="0.2">
      <c r="A340" s="125"/>
      <c r="B340" s="125"/>
      <c r="C340" s="125"/>
      <c r="D340" s="125"/>
      <c r="E340" s="125"/>
      <c r="F340" s="125"/>
      <c r="G340" s="125"/>
      <c r="H340" s="125"/>
      <c r="I340" s="125"/>
      <c r="J340" s="125"/>
    </row>
    <row r="341" spans="1:10" ht="15" x14ac:dyDescent="0.2">
      <c r="A341" s="158" t="s">
        <v>797</v>
      </c>
      <c r="B341" s="161" t="s">
        <v>5</v>
      </c>
      <c r="C341" s="158" t="s">
        <v>6</v>
      </c>
      <c r="D341" s="158" t="s">
        <v>7</v>
      </c>
      <c r="E341" s="194" t="s">
        <v>29</v>
      </c>
      <c r="F341" s="194"/>
      <c r="G341" s="163" t="s">
        <v>8</v>
      </c>
      <c r="H341" s="161" t="s">
        <v>9</v>
      </c>
      <c r="I341" s="161" t="s">
        <v>10</v>
      </c>
      <c r="J341" s="161" t="s">
        <v>12</v>
      </c>
    </row>
    <row r="342" spans="1:10" ht="51" x14ac:dyDescent="0.2">
      <c r="A342" s="159" t="s">
        <v>37</v>
      </c>
      <c r="B342" s="120" t="s">
        <v>798</v>
      </c>
      <c r="C342" s="159" t="s">
        <v>16</v>
      </c>
      <c r="D342" s="159" t="s">
        <v>799</v>
      </c>
      <c r="E342" s="195" t="s">
        <v>174</v>
      </c>
      <c r="F342" s="195"/>
      <c r="G342" s="121" t="s">
        <v>136</v>
      </c>
      <c r="H342" s="124">
        <v>1</v>
      </c>
      <c r="I342" s="122">
        <v>4159.18</v>
      </c>
      <c r="J342" s="122">
        <v>4159.18</v>
      </c>
    </row>
    <row r="343" spans="1:10" ht="38.25" x14ac:dyDescent="0.2">
      <c r="A343" s="155" t="s">
        <v>48</v>
      </c>
      <c r="B343" s="12" t="s">
        <v>3333</v>
      </c>
      <c r="C343" s="155" t="s">
        <v>16</v>
      </c>
      <c r="D343" s="155" t="s">
        <v>3334</v>
      </c>
      <c r="E343" s="193" t="s">
        <v>27</v>
      </c>
      <c r="F343" s="193"/>
      <c r="G343" s="11" t="s">
        <v>136</v>
      </c>
      <c r="H343" s="14">
        <v>1</v>
      </c>
      <c r="I343" s="13">
        <v>4159.18</v>
      </c>
      <c r="J343" s="13">
        <v>4159.18</v>
      </c>
    </row>
    <row r="344" spans="1:10" x14ac:dyDescent="0.2">
      <c r="A344" s="156"/>
      <c r="B344" s="156"/>
      <c r="C344" s="156"/>
      <c r="D344" s="156"/>
      <c r="E344" s="156" t="s">
        <v>40</v>
      </c>
      <c r="F344" s="15">
        <v>0</v>
      </c>
      <c r="G344" s="156" t="s">
        <v>41</v>
      </c>
      <c r="H344" s="15">
        <v>0</v>
      </c>
      <c r="I344" s="156" t="s">
        <v>42</v>
      </c>
      <c r="J344" s="15">
        <v>0</v>
      </c>
    </row>
    <row r="345" spans="1:10" ht="15" customHeight="1" thickBot="1" x14ac:dyDescent="0.25">
      <c r="A345" s="156"/>
      <c r="B345" s="156"/>
      <c r="C345" s="156"/>
      <c r="D345" s="156"/>
      <c r="E345" s="156" t="s">
        <v>43</v>
      </c>
      <c r="F345" s="15">
        <v>977.4</v>
      </c>
      <c r="G345" s="156"/>
      <c r="H345" s="197" t="s">
        <v>44</v>
      </c>
      <c r="I345" s="197"/>
      <c r="J345" s="15">
        <v>5136.58</v>
      </c>
    </row>
    <row r="346" spans="1:10" ht="15" thickTop="1" x14ac:dyDescent="0.2">
      <c r="A346" s="125"/>
      <c r="B346" s="125"/>
      <c r="C346" s="125"/>
      <c r="D346" s="125"/>
      <c r="E346" s="125"/>
      <c r="F346" s="125"/>
      <c r="G346" s="125"/>
      <c r="H346" s="125"/>
      <c r="I346" s="125"/>
      <c r="J346" s="125"/>
    </row>
    <row r="347" spans="1:10" ht="15" x14ac:dyDescent="0.2">
      <c r="A347" s="158" t="s">
        <v>800</v>
      </c>
      <c r="B347" s="161" t="s">
        <v>5</v>
      </c>
      <c r="C347" s="158" t="s">
        <v>6</v>
      </c>
      <c r="D347" s="158" t="s">
        <v>7</v>
      </c>
      <c r="E347" s="194" t="s">
        <v>29</v>
      </c>
      <c r="F347" s="194"/>
      <c r="G347" s="163" t="s">
        <v>8</v>
      </c>
      <c r="H347" s="161" t="s">
        <v>9</v>
      </c>
      <c r="I347" s="161" t="s">
        <v>10</v>
      </c>
      <c r="J347" s="161" t="s">
        <v>12</v>
      </c>
    </row>
    <row r="348" spans="1:10" ht="51" x14ac:dyDescent="0.2">
      <c r="A348" s="159" t="s">
        <v>37</v>
      </c>
      <c r="B348" s="120" t="s">
        <v>801</v>
      </c>
      <c r="C348" s="159" t="s">
        <v>16</v>
      </c>
      <c r="D348" s="159" t="s">
        <v>802</v>
      </c>
      <c r="E348" s="195" t="s">
        <v>174</v>
      </c>
      <c r="F348" s="195"/>
      <c r="G348" s="121" t="s">
        <v>136</v>
      </c>
      <c r="H348" s="124">
        <v>1</v>
      </c>
      <c r="I348" s="122">
        <v>1488.57</v>
      </c>
      <c r="J348" s="122">
        <v>1488.57</v>
      </c>
    </row>
    <row r="349" spans="1:10" ht="38.25" x14ac:dyDescent="0.2">
      <c r="A349" s="155" t="s">
        <v>48</v>
      </c>
      <c r="B349" s="12" t="s">
        <v>3335</v>
      </c>
      <c r="C349" s="155" t="s">
        <v>16</v>
      </c>
      <c r="D349" s="155" t="s">
        <v>3336</v>
      </c>
      <c r="E349" s="193" t="s">
        <v>27</v>
      </c>
      <c r="F349" s="193"/>
      <c r="G349" s="11" t="s">
        <v>136</v>
      </c>
      <c r="H349" s="14">
        <v>1</v>
      </c>
      <c r="I349" s="13">
        <v>1488.57</v>
      </c>
      <c r="J349" s="13">
        <v>1488.57</v>
      </c>
    </row>
    <row r="350" spans="1:10" x14ac:dyDescent="0.2">
      <c r="A350" s="156"/>
      <c r="B350" s="156"/>
      <c r="C350" s="156"/>
      <c r="D350" s="156"/>
      <c r="E350" s="156" t="s">
        <v>40</v>
      </c>
      <c r="F350" s="15">
        <v>0</v>
      </c>
      <c r="G350" s="156" t="s">
        <v>41</v>
      </c>
      <c r="H350" s="15">
        <v>0</v>
      </c>
      <c r="I350" s="156" t="s">
        <v>42</v>
      </c>
      <c r="J350" s="15">
        <v>0</v>
      </c>
    </row>
    <row r="351" spans="1:10" ht="15" customHeight="1" thickBot="1" x14ac:dyDescent="0.25">
      <c r="A351" s="156"/>
      <c r="B351" s="156"/>
      <c r="C351" s="156"/>
      <c r="D351" s="156"/>
      <c r="E351" s="156" t="s">
        <v>43</v>
      </c>
      <c r="F351" s="15">
        <v>349.81</v>
      </c>
      <c r="G351" s="156"/>
      <c r="H351" s="197" t="s">
        <v>44</v>
      </c>
      <c r="I351" s="197"/>
      <c r="J351" s="15">
        <v>1838.38</v>
      </c>
    </row>
    <row r="352" spans="1:10" ht="15" thickTop="1" x14ac:dyDescent="0.2">
      <c r="A352" s="125"/>
      <c r="B352" s="125"/>
      <c r="C352" s="125"/>
      <c r="D352" s="125"/>
      <c r="E352" s="125"/>
      <c r="F352" s="125"/>
      <c r="G352" s="125"/>
      <c r="H352" s="125"/>
      <c r="I352" s="125"/>
      <c r="J352" s="125"/>
    </row>
    <row r="353" spans="1:10" ht="15" x14ac:dyDescent="0.2">
      <c r="A353" s="158" t="s">
        <v>803</v>
      </c>
      <c r="B353" s="161" t="s">
        <v>5</v>
      </c>
      <c r="C353" s="158" t="s">
        <v>6</v>
      </c>
      <c r="D353" s="158" t="s">
        <v>7</v>
      </c>
      <c r="E353" s="194" t="s">
        <v>29</v>
      </c>
      <c r="F353" s="194"/>
      <c r="G353" s="163" t="s">
        <v>8</v>
      </c>
      <c r="H353" s="161" t="s">
        <v>9</v>
      </c>
      <c r="I353" s="161" t="s">
        <v>10</v>
      </c>
      <c r="J353" s="161" t="s">
        <v>12</v>
      </c>
    </row>
    <row r="354" spans="1:10" ht="38.25" customHeight="1" x14ac:dyDescent="0.2">
      <c r="A354" s="159" t="s">
        <v>37</v>
      </c>
      <c r="B354" s="120" t="s">
        <v>804</v>
      </c>
      <c r="C354" s="159" t="s">
        <v>16</v>
      </c>
      <c r="D354" s="159" t="s">
        <v>805</v>
      </c>
      <c r="E354" s="195" t="s">
        <v>174</v>
      </c>
      <c r="F354" s="195"/>
      <c r="G354" s="121" t="s">
        <v>136</v>
      </c>
      <c r="H354" s="124">
        <v>1</v>
      </c>
      <c r="I354" s="122">
        <v>2327.1</v>
      </c>
      <c r="J354" s="122">
        <v>2327.1</v>
      </c>
    </row>
    <row r="355" spans="1:10" ht="25.5" x14ac:dyDescent="0.2">
      <c r="A355" s="155" t="s">
        <v>48</v>
      </c>
      <c r="B355" s="12" t="s">
        <v>3337</v>
      </c>
      <c r="C355" s="155" t="s">
        <v>16</v>
      </c>
      <c r="D355" s="155" t="s">
        <v>3338</v>
      </c>
      <c r="E355" s="193" t="s">
        <v>27</v>
      </c>
      <c r="F355" s="193"/>
      <c r="G355" s="11" t="s">
        <v>136</v>
      </c>
      <c r="H355" s="14">
        <v>1</v>
      </c>
      <c r="I355" s="13">
        <v>2327.1</v>
      </c>
      <c r="J355" s="13">
        <v>2327.1</v>
      </c>
    </row>
    <row r="356" spans="1:10" x14ac:dyDescent="0.2">
      <c r="A356" s="156"/>
      <c r="B356" s="156"/>
      <c r="C356" s="156"/>
      <c r="D356" s="156"/>
      <c r="E356" s="156" t="s">
        <v>40</v>
      </c>
      <c r="F356" s="15">
        <v>0</v>
      </c>
      <c r="G356" s="156" t="s">
        <v>41</v>
      </c>
      <c r="H356" s="15">
        <v>0</v>
      </c>
      <c r="I356" s="156" t="s">
        <v>42</v>
      </c>
      <c r="J356" s="15">
        <v>0</v>
      </c>
    </row>
    <row r="357" spans="1:10" ht="15" customHeight="1" thickBot="1" x14ac:dyDescent="0.25">
      <c r="A357" s="156"/>
      <c r="B357" s="156"/>
      <c r="C357" s="156"/>
      <c r="D357" s="156"/>
      <c r="E357" s="156" t="s">
        <v>43</v>
      </c>
      <c r="F357" s="15">
        <v>546.86</v>
      </c>
      <c r="G357" s="156"/>
      <c r="H357" s="197" t="s">
        <v>44</v>
      </c>
      <c r="I357" s="197"/>
      <c r="J357" s="15">
        <v>2873.96</v>
      </c>
    </row>
    <row r="358" spans="1:10" ht="15" thickTop="1" x14ac:dyDescent="0.2">
      <c r="A358" s="125"/>
      <c r="B358" s="125"/>
      <c r="C358" s="125"/>
      <c r="D358" s="125"/>
      <c r="E358" s="125"/>
      <c r="F358" s="125"/>
      <c r="G358" s="125"/>
      <c r="H358" s="125"/>
      <c r="I358" s="125"/>
      <c r="J358" s="125"/>
    </row>
    <row r="359" spans="1:10" ht="15" x14ac:dyDescent="0.2">
      <c r="A359" s="158" t="s">
        <v>806</v>
      </c>
      <c r="B359" s="161" t="s">
        <v>5</v>
      </c>
      <c r="C359" s="158" t="s">
        <v>6</v>
      </c>
      <c r="D359" s="158" t="s">
        <v>7</v>
      </c>
      <c r="E359" s="194" t="s">
        <v>29</v>
      </c>
      <c r="F359" s="194"/>
      <c r="G359" s="163" t="s">
        <v>8</v>
      </c>
      <c r="H359" s="161" t="s">
        <v>9</v>
      </c>
      <c r="I359" s="161" t="s">
        <v>10</v>
      </c>
      <c r="J359" s="161" t="s">
        <v>12</v>
      </c>
    </row>
    <row r="360" spans="1:10" ht="25.5" customHeight="1" x14ac:dyDescent="0.2">
      <c r="A360" s="159" t="s">
        <v>37</v>
      </c>
      <c r="B360" s="120" t="s">
        <v>807</v>
      </c>
      <c r="C360" s="159" t="s">
        <v>16</v>
      </c>
      <c r="D360" s="159" t="s">
        <v>808</v>
      </c>
      <c r="E360" s="195" t="s">
        <v>174</v>
      </c>
      <c r="F360" s="195"/>
      <c r="G360" s="121" t="s">
        <v>136</v>
      </c>
      <c r="H360" s="124">
        <v>1</v>
      </c>
      <c r="I360" s="122">
        <v>1583.49</v>
      </c>
      <c r="J360" s="122">
        <v>1583.49</v>
      </c>
    </row>
    <row r="361" spans="1:10" ht="25.5" x14ac:dyDescent="0.2">
      <c r="A361" s="155" t="s">
        <v>48</v>
      </c>
      <c r="B361" s="12" t="s">
        <v>3339</v>
      </c>
      <c r="C361" s="155" t="s">
        <v>16</v>
      </c>
      <c r="D361" s="155" t="s">
        <v>3340</v>
      </c>
      <c r="E361" s="193" t="s">
        <v>27</v>
      </c>
      <c r="F361" s="193"/>
      <c r="G361" s="11" t="s">
        <v>136</v>
      </c>
      <c r="H361" s="14">
        <v>1</v>
      </c>
      <c r="I361" s="13">
        <v>1583.49</v>
      </c>
      <c r="J361" s="13">
        <v>1583.49</v>
      </c>
    </row>
    <row r="362" spans="1:10" x14ac:dyDescent="0.2">
      <c r="A362" s="156"/>
      <c r="B362" s="156"/>
      <c r="C362" s="156"/>
      <c r="D362" s="156"/>
      <c r="E362" s="156" t="s">
        <v>40</v>
      </c>
      <c r="F362" s="15">
        <v>0</v>
      </c>
      <c r="G362" s="156" t="s">
        <v>41</v>
      </c>
      <c r="H362" s="15">
        <v>0</v>
      </c>
      <c r="I362" s="156" t="s">
        <v>42</v>
      </c>
      <c r="J362" s="15">
        <v>0</v>
      </c>
    </row>
    <row r="363" spans="1:10" ht="15" customHeight="1" thickBot="1" x14ac:dyDescent="0.25">
      <c r="A363" s="156"/>
      <c r="B363" s="156"/>
      <c r="C363" s="156"/>
      <c r="D363" s="156"/>
      <c r="E363" s="156" t="s">
        <v>43</v>
      </c>
      <c r="F363" s="15">
        <v>372.12</v>
      </c>
      <c r="G363" s="156"/>
      <c r="H363" s="197" t="s">
        <v>44</v>
      </c>
      <c r="I363" s="197"/>
      <c r="J363" s="15">
        <v>1955.61</v>
      </c>
    </row>
    <row r="364" spans="1:10" ht="15" thickTop="1" x14ac:dyDescent="0.2">
      <c r="A364" s="125"/>
      <c r="B364" s="125"/>
      <c r="C364" s="125"/>
      <c r="D364" s="125"/>
      <c r="E364" s="125"/>
      <c r="F364" s="125"/>
      <c r="G364" s="125"/>
      <c r="H364" s="125"/>
      <c r="I364" s="125"/>
      <c r="J364" s="125"/>
    </row>
    <row r="365" spans="1:10" ht="15" x14ac:dyDescent="0.2">
      <c r="A365" s="158" t="s">
        <v>809</v>
      </c>
      <c r="B365" s="161" t="s">
        <v>5</v>
      </c>
      <c r="C365" s="158" t="s">
        <v>6</v>
      </c>
      <c r="D365" s="158" t="s">
        <v>7</v>
      </c>
      <c r="E365" s="194" t="s">
        <v>29</v>
      </c>
      <c r="F365" s="194"/>
      <c r="G365" s="163" t="s">
        <v>8</v>
      </c>
      <c r="H365" s="161" t="s">
        <v>9</v>
      </c>
      <c r="I365" s="161" t="s">
        <v>10</v>
      </c>
      <c r="J365" s="161" t="s">
        <v>12</v>
      </c>
    </row>
    <row r="366" spans="1:10" ht="38.25" customHeight="1" x14ac:dyDescent="0.2">
      <c r="A366" s="159" t="s">
        <v>37</v>
      </c>
      <c r="B366" s="120" t="s">
        <v>810</v>
      </c>
      <c r="C366" s="159" t="s">
        <v>16</v>
      </c>
      <c r="D366" s="159" t="s">
        <v>811</v>
      </c>
      <c r="E366" s="195" t="s">
        <v>174</v>
      </c>
      <c r="F366" s="195"/>
      <c r="G366" s="121" t="s">
        <v>136</v>
      </c>
      <c r="H366" s="124">
        <v>1</v>
      </c>
      <c r="I366" s="122">
        <v>1212.6500000000001</v>
      </c>
      <c r="J366" s="122">
        <v>1212.6500000000001</v>
      </c>
    </row>
    <row r="367" spans="1:10" x14ac:dyDescent="0.2">
      <c r="A367" s="155" t="s">
        <v>48</v>
      </c>
      <c r="B367" s="12" t="s">
        <v>3341</v>
      </c>
      <c r="C367" s="155" t="s">
        <v>16</v>
      </c>
      <c r="D367" s="155" t="s">
        <v>3342</v>
      </c>
      <c r="E367" s="193" t="s">
        <v>27</v>
      </c>
      <c r="F367" s="193"/>
      <c r="G367" s="11" t="s">
        <v>136</v>
      </c>
      <c r="H367" s="14">
        <v>1</v>
      </c>
      <c r="I367" s="13">
        <v>1212.6500000000001</v>
      </c>
      <c r="J367" s="13">
        <v>1212.6500000000001</v>
      </c>
    </row>
    <row r="368" spans="1:10" x14ac:dyDescent="0.2">
      <c r="A368" s="156"/>
      <c r="B368" s="156"/>
      <c r="C368" s="156"/>
      <c r="D368" s="156"/>
      <c r="E368" s="156" t="s">
        <v>40</v>
      </c>
      <c r="F368" s="15">
        <v>0</v>
      </c>
      <c r="G368" s="156" t="s">
        <v>41</v>
      </c>
      <c r="H368" s="15">
        <v>0</v>
      </c>
      <c r="I368" s="156" t="s">
        <v>42</v>
      </c>
      <c r="J368" s="15">
        <v>0</v>
      </c>
    </row>
    <row r="369" spans="1:10" ht="15" customHeight="1" thickBot="1" x14ac:dyDescent="0.25">
      <c r="A369" s="156"/>
      <c r="B369" s="156"/>
      <c r="C369" s="156"/>
      <c r="D369" s="156"/>
      <c r="E369" s="156" t="s">
        <v>43</v>
      </c>
      <c r="F369" s="15">
        <v>284.97000000000003</v>
      </c>
      <c r="G369" s="156"/>
      <c r="H369" s="197" t="s">
        <v>44</v>
      </c>
      <c r="I369" s="197"/>
      <c r="J369" s="15">
        <v>1497.62</v>
      </c>
    </row>
    <row r="370" spans="1:10" ht="15" thickTop="1" x14ac:dyDescent="0.2">
      <c r="A370" s="125"/>
      <c r="B370" s="125"/>
      <c r="C370" s="125"/>
      <c r="D370" s="125"/>
      <c r="E370" s="125"/>
      <c r="F370" s="125"/>
      <c r="G370" s="125"/>
      <c r="H370" s="125"/>
      <c r="I370" s="125"/>
      <c r="J370" s="125"/>
    </row>
    <row r="371" spans="1:10" ht="15" x14ac:dyDescent="0.2">
      <c r="A371" s="158" t="s">
        <v>814</v>
      </c>
      <c r="B371" s="161" t="s">
        <v>5</v>
      </c>
      <c r="C371" s="158" t="s">
        <v>6</v>
      </c>
      <c r="D371" s="158" t="s">
        <v>7</v>
      </c>
      <c r="E371" s="194" t="s">
        <v>29</v>
      </c>
      <c r="F371" s="194"/>
      <c r="G371" s="163" t="s">
        <v>8</v>
      </c>
      <c r="H371" s="161" t="s">
        <v>9</v>
      </c>
      <c r="I371" s="161" t="s">
        <v>10</v>
      </c>
      <c r="J371" s="161" t="s">
        <v>12</v>
      </c>
    </row>
    <row r="372" spans="1:10" ht="38.25" customHeight="1" x14ac:dyDescent="0.2">
      <c r="A372" s="159" t="s">
        <v>37</v>
      </c>
      <c r="B372" s="120" t="s">
        <v>815</v>
      </c>
      <c r="C372" s="159" t="s">
        <v>16</v>
      </c>
      <c r="D372" s="159" t="s">
        <v>816</v>
      </c>
      <c r="E372" s="195" t="s">
        <v>174</v>
      </c>
      <c r="F372" s="195"/>
      <c r="G372" s="121" t="s">
        <v>136</v>
      </c>
      <c r="H372" s="124">
        <v>1</v>
      </c>
      <c r="I372" s="122">
        <v>2460.0700000000002</v>
      </c>
      <c r="J372" s="122">
        <v>2460.0700000000002</v>
      </c>
    </row>
    <row r="373" spans="1:10" ht="25.5" x14ac:dyDescent="0.2">
      <c r="A373" s="155" t="s">
        <v>48</v>
      </c>
      <c r="B373" s="12" t="s">
        <v>3343</v>
      </c>
      <c r="C373" s="155" t="s">
        <v>16</v>
      </c>
      <c r="D373" s="155" t="s">
        <v>3344</v>
      </c>
      <c r="E373" s="193" t="s">
        <v>27</v>
      </c>
      <c r="F373" s="193"/>
      <c r="G373" s="11" t="s">
        <v>136</v>
      </c>
      <c r="H373" s="14">
        <v>1</v>
      </c>
      <c r="I373" s="13">
        <v>2460.0700000000002</v>
      </c>
      <c r="J373" s="13">
        <v>2460.0700000000002</v>
      </c>
    </row>
    <row r="374" spans="1:10" x14ac:dyDescent="0.2">
      <c r="A374" s="156"/>
      <c r="B374" s="156"/>
      <c r="C374" s="156"/>
      <c r="D374" s="156"/>
      <c r="E374" s="156" t="s">
        <v>40</v>
      </c>
      <c r="F374" s="15">
        <v>0</v>
      </c>
      <c r="G374" s="156" t="s">
        <v>41</v>
      </c>
      <c r="H374" s="15">
        <v>0</v>
      </c>
      <c r="I374" s="156" t="s">
        <v>42</v>
      </c>
      <c r="J374" s="15">
        <v>0</v>
      </c>
    </row>
    <row r="375" spans="1:10" ht="15" customHeight="1" thickBot="1" x14ac:dyDescent="0.25">
      <c r="A375" s="156"/>
      <c r="B375" s="156"/>
      <c r="C375" s="156"/>
      <c r="D375" s="156"/>
      <c r="E375" s="156" t="s">
        <v>43</v>
      </c>
      <c r="F375" s="15">
        <v>578.11</v>
      </c>
      <c r="G375" s="156"/>
      <c r="H375" s="197" t="s">
        <v>44</v>
      </c>
      <c r="I375" s="197"/>
      <c r="J375" s="15">
        <v>3038.18</v>
      </c>
    </row>
    <row r="376" spans="1:10" ht="15" thickTop="1" x14ac:dyDescent="0.2">
      <c r="A376" s="125"/>
      <c r="B376" s="125"/>
      <c r="C376" s="125"/>
      <c r="D376" s="125"/>
      <c r="E376" s="125"/>
      <c r="F376" s="125"/>
      <c r="G376" s="125"/>
      <c r="H376" s="125"/>
      <c r="I376" s="125"/>
      <c r="J376" s="125"/>
    </row>
    <row r="377" spans="1:10" ht="15" x14ac:dyDescent="0.2">
      <c r="A377" s="158" t="s">
        <v>821</v>
      </c>
      <c r="B377" s="161" t="s">
        <v>5</v>
      </c>
      <c r="C377" s="158" t="s">
        <v>6</v>
      </c>
      <c r="D377" s="158" t="s">
        <v>7</v>
      </c>
      <c r="E377" s="194" t="s">
        <v>29</v>
      </c>
      <c r="F377" s="194"/>
      <c r="G377" s="163" t="s">
        <v>8</v>
      </c>
      <c r="H377" s="161" t="s">
        <v>9</v>
      </c>
      <c r="I377" s="161" t="s">
        <v>10</v>
      </c>
      <c r="J377" s="161" t="s">
        <v>12</v>
      </c>
    </row>
    <row r="378" spans="1:10" ht="38.25" customHeight="1" x14ac:dyDescent="0.2">
      <c r="A378" s="159" t="s">
        <v>37</v>
      </c>
      <c r="B378" s="120" t="s">
        <v>822</v>
      </c>
      <c r="C378" s="159" t="s">
        <v>16</v>
      </c>
      <c r="D378" s="159" t="s">
        <v>823</v>
      </c>
      <c r="E378" s="195" t="s">
        <v>174</v>
      </c>
      <c r="F378" s="195"/>
      <c r="G378" s="121" t="s">
        <v>136</v>
      </c>
      <c r="H378" s="124">
        <v>1</v>
      </c>
      <c r="I378" s="122">
        <v>641.05999999999995</v>
      </c>
      <c r="J378" s="122">
        <v>641.05999999999995</v>
      </c>
    </row>
    <row r="379" spans="1:10" ht="25.5" x14ac:dyDescent="0.2">
      <c r="A379" s="155" t="s">
        <v>48</v>
      </c>
      <c r="B379" s="12" t="s">
        <v>3345</v>
      </c>
      <c r="C379" s="155" t="s">
        <v>16</v>
      </c>
      <c r="D379" s="155" t="s">
        <v>3346</v>
      </c>
      <c r="E379" s="193" t="s">
        <v>27</v>
      </c>
      <c r="F379" s="193"/>
      <c r="G379" s="11" t="s">
        <v>136</v>
      </c>
      <c r="H379" s="14">
        <v>1</v>
      </c>
      <c r="I379" s="13">
        <v>641.05999999999995</v>
      </c>
      <c r="J379" s="13">
        <v>641.05999999999995</v>
      </c>
    </row>
    <row r="380" spans="1:10" x14ac:dyDescent="0.2">
      <c r="A380" s="156"/>
      <c r="B380" s="156"/>
      <c r="C380" s="156"/>
      <c r="D380" s="156"/>
      <c r="E380" s="156" t="s">
        <v>40</v>
      </c>
      <c r="F380" s="15">
        <v>0</v>
      </c>
      <c r="G380" s="156" t="s">
        <v>41</v>
      </c>
      <c r="H380" s="15">
        <v>0</v>
      </c>
      <c r="I380" s="156" t="s">
        <v>42</v>
      </c>
      <c r="J380" s="15">
        <v>0</v>
      </c>
    </row>
    <row r="381" spans="1:10" ht="15" customHeight="1" thickBot="1" x14ac:dyDescent="0.25">
      <c r="A381" s="156"/>
      <c r="B381" s="156"/>
      <c r="C381" s="156"/>
      <c r="D381" s="156"/>
      <c r="E381" s="156" t="s">
        <v>43</v>
      </c>
      <c r="F381" s="15">
        <v>150.63999999999999</v>
      </c>
      <c r="G381" s="156"/>
      <c r="H381" s="197" t="s">
        <v>44</v>
      </c>
      <c r="I381" s="197"/>
      <c r="J381" s="15">
        <v>791.7</v>
      </c>
    </row>
    <row r="382" spans="1:10" ht="15" thickTop="1" x14ac:dyDescent="0.2">
      <c r="A382" s="125"/>
      <c r="B382" s="125"/>
      <c r="C382" s="125"/>
      <c r="D382" s="125"/>
      <c r="E382" s="125"/>
      <c r="F382" s="125"/>
      <c r="G382" s="125"/>
      <c r="H382" s="125"/>
      <c r="I382" s="125"/>
      <c r="J382" s="125"/>
    </row>
    <row r="383" spans="1:10" ht="15" x14ac:dyDescent="0.2">
      <c r="A383" s="158" t="s">
        <v>824</v>
      </c>
      <c r="B383" s="161" t="s">
        <v>5</v>
      </c>
      <c r="C383" s="158" t="s">
        <v>6</v>
      </c>
      <c r="D383" s="158" t="s">
        <v>7</v>
      </c>
      <c r="E383" s="194" t="s">
        <v>29</v>
      </c>
      <c r="F383" s="194"/>
      <c r="G383" s="163" t="s">
        <v>8</v>
      </c>
      <c r="H383" s="161" t="s">
        <v>9</v>
      </c>
      <c r="I383" s="161" t="s">
        <v>10</v>
      </c>
      <c r="J383" s="161" t="s">
        <v>12</v>
      </c>
    </row>
    <row r="384" spans="1:10" ht="38.25" customHeight="1" x14ac:dyDescent="0.2">
      <c r="A384" s="159" t="s">
        <v>37</v>
      </c>
      <c r="B384" s="120" t="s">
        <v>825</v>
      </c>
      <c r="C384" s="159" t="s">
        <v>16</v>
      </c>
      <c r="D384" s="159" t="s">
        <v>826</v>
      </c>
      <c r="E384" s="195" t="s">
        <v>174</v>
      </c>
      <c r="F384" s="195"/>
      <c r="G384" s="121" t="s">
        <v>136</v>
      </c>
      <c r="H384" s="124">
        <v>1</v>
      </c>
      <c r="I384" s="122">
        <v>541.61</v>
      </c>
      <c r="J384" s="122">
        <v>541.61</v>
      </c>
    </row>
    <row r="385" spans="1:10" ht="25.5" x14ac:dyDescent="0.2">
      <c r="A385" s="155" t="s">
        <v>48</v>
      </c>
      <c r="B385" s="12" t="s">
        <v>3347</v>
      </c>
      <c r="C385" s="155" t="s">
        <v>16</v>
      </c>
      <c r="D385" s="155" t="s">
        <v>3348</v>
      </c>
      <c r="E385" s="193" t="s">
        <v>27</v>
      </c>
      <c r="F385" s="193"/>
      <c r="G385" s="11" t="s">
        <v>136</v>
      </c>
      <c r="H385" s="14">
        <v>1</v>
      </c>
      <c r="I385" s="13">
        <v>541.61</v>
      </c>
      <c r="J385" s="13">
        <v>541.61</v>
      </c>
    </row>
    <row r="386" spans="1:10" x14ac:dyDescent="0.2">
      <c r="A386" s="156"/>
      <c r="B386" s="156"/>
      <c r="C386" s="156"/>
      <c r="D386" s="156"/>
      <c r="E386" s="156" t="s">
        <v>40</v>
      </c>
      <c r="F386" s="15">
        <v>0</v>
      </c>
      <c r="G386" s="156" t="s">
        <v>41</v>
      </c>
      <c r="H386" s="15">
        <v>0</v>
      </c>
      <c r="I386" s="156" t="s">
        <v>42</v>
      </c>
      <c r="J386" s="15">
        <v>0</v>
      </c>
    </row>
    <row r="387" spans="1:10" ht="15" customHeight="1" thickBot="1" x14ac:dyDescent="0.25">
      <c r="A387" s="156"/>
      <c r="B387" s="156"/>
      <c r="C387" s="156"/>
      <c r="D387" s="156"/>
      <c r="E387" s="156" t="s">
        <v>43</v>
      </c>
      <c r="F387" s="15">
        <v>127.27</v>
      </c>
      <c r="G387" s="156"/>
      <c r="H387" s="197" t="s">
        <v>44</v>
      </c>
      <c r="I387" s="197"/>
      <c r="J387" s="15">
        <v>668.88</v>
      </c>
    </row>
    <row r="388" spans="1:10" ht="15" thickTop="1" x14ac:dyDescent="0.2">
      <c r="A388" s="125"/>
      <c r="B388" s="125"/>
      <c r="C388" s="125"/>
      <c r="D388" s="125"/>
      <c r="E388" s="125"/>
      <c r="F388" s="125"/>
      <c r="G388" s="125"/>
      <c r="H388" s="125"/>
      <c r="I388" s="125"/>
      <c r="J388" s="125"/>
    </row>
    <row r="389" spans="1:10" ht="15" x14ac:dyDescent="0.2">
      <c r="A389" s="158" t="s">
        <v>827</v>
      </c>
      <c r="B389" s="161" t="s">
        <v>5</v>
      </c>
      <c r="C389" s="158" t="s">
        <v>6</v>
      </c>
      <c r="D389" s="158" t="s">
        <v>7</v>
      </c>
      <c r="E389" s="194" t="s">
        <v>29</v>
      </c>
      <c r="F389" s="194"/>
      <c r="G389" s="163" t="s">
        <v>8</v>
      </c>
      <c r="H389" s="161" t="s">
        <v>9</v>
      </c>
      <c r="I389" s="161" t="s">
        <v>10</v>
      </c>
      <c r="J389" s="161" t="s">
        <v>12</v>
      </c>
    </row>
    <row r="390" spans="1:10" ht="38.25" customHeight="1" x14ac:dyDescent="0.2">
      <c r="A390" s="159" t="s">
        <v>37</v>
      </c>
      <c r="B390" s="120" t="s">
        <v>828</v>
      </c>
      <c r="C390" s="159" t="s">
        <v>16</v>
      </c>
      <c r="D390" s="159" t="s">
        <v>829</v>
      </c>
      <c r="E390" s="195" t="s">
        <v>174</v>
      </c>
      <c r="F390" s="195"/>
      <c r="G390" s="121" t="s">
        <v>136</v>
      </c>
      <c r="H390" s="124">
        <v>1</v>
      </c>
      <c r="I390" s="122">
        <v>906.62</v>
      </c>
      <c r="J390" s="122">
        <v>906.62</v>
      </c>
    </row>
    <row r="391" spans="1:10" ht="25.5" x14ac:dyDescent="0.2">
      <c r="A391" s="155" t="s">
        <v>48</v>
      </c>
      <c r="B391" s="12" t="s">
        <v>3349</v>
      </c>
      <c r="C391" s="155" t="s">
        <v>16</v>
      </c>
      <c r="D391" s="155" t="s">
        <v>3350</v>
      </c>
      <c r="E391" s="193" t="s">
        <v>27</v>
      </c>
      <c r="F391" s="193"/>
      <c r="G391" s="11" t="s">
        <v>136</v>
      </c>
      <c r="H391" s="14">
        <v>1</v>
      </c>
      <c r="I391" s="13">
        <v>906.62</v>
      </c>
      <c r="J391" s="13">
        <v>906.62</v>
      </c>
    </row>
    <row r="392" spans="1:10" x14ac:dyDescent="0.2">
      <c r="A392" s="156"/>
      <c r="B392" s="156"/>
      <c r="C392" s="156"/>
      <c r="D392" s="156"/>
      <c r="E392" s="156" t="s">
        <v>40</v>
      </c>
      <c r="F392" s="15">
        <v>0</v>
      </c>
      <c r="G392" s="156" t="s">
        <v>41</v>
      </c>
      <c r="H392" s="15">
        <v>0</v>
      </c>
      <c r="I392" s="156" t="s">
        <v>42</v>
      </c>
      <c r="J392" s="15">
        <v>0</v>
      </c>
    </row>
    <row r="393" spans="1:10" ht="15" customHeight="1" thickBot="1" x14ac:dyDescent="0.25">
      <c r="A393" s="156"/>
      <c r="B393" s="156"/>
      <c r="C393" s="156"/>
      <c r="D393" s="156"/>
      <c r="E393" s="156" t="s">
        <v>43</v>
      </c>
      <c r="F393" s="15">
        <v>213.05</v>
      </c>
      <c r="G393" s="156"/>
      <c r="H393" s="197" t="s">
        <v>44</v>
      </c>
      <c r="I393" s="197"/>
      <c r="J393" s="15">
        <v>1119.67</v>
      </c>
    </row>
    <row r="394" spans="1:10" ht="15" thickTop="1" x14ac:dyDescent="0.2">
      <c r="A394" s="125"/>
      <c r="B394" s="125"/>
      <c r="C394" s="125"/>
      <c r="D394" s="125"/>
      <c r="E394" s="125"/>
      <c r="F394" s="125"/>
      <c r="G394" s="125"/>
      <c r="H394" s="125"/>
      <c r="I394" s="125"/>
      <c r="J394" s="125"/>
    </row>
    <row r="395" spans="1:10" ht="15" x14ac:dyDescent="0.2">
      <c r="A395" s="158" t="s">
        <v>830</v>
      </c>
      <c r="B395" s="161" t="s">
        <v>5</v>
      </c>
      <c r="C395" s="158" t="s">
        <v>6</v>
      </c>
      <c r="D395" s="158" t="s">
        <v>7</v>
      </c>
      <c r="E395" s="194" t="s">
        <v>29</v>
      </c>
      <c r="F395" s="194"/>
      <c r="G395" s="163" t="s">
        <v>8</v>
      </c>
      <c r="H395" s="161" t="s">
        <v>9</v>
      </c>
      <c r="I395" s="161" t="s">
        <v>10</v>
      </c>
      <c r="J395" s="161" t="s">
        <v>12</v>
      </c>
    </row>
    <row r="396" spans="1:10" ht="51" x14ac:dyDescent="0.2">
      <c r="A396" s="159" t="s">
        <v>37</v>
      </c>
      <c r="B396" s="120" t="s">
        <v>831</v>
      </c>
      <c r="C396" s="159" t="s">
        <v>16</v>
      </c>
      <c r="D396" s="159" t="s">
        <v>832</v>
      </c>
      <c r="E396" s="195" t="s">
        <v>174</v>
      </c>
      <c r="F396" s="195"/>
      <c r="G396" s="121" t="s">
        <v>136</v>
      </c>
      <c r="H396" s="124">
        <v>1</v>
      </c>
      <c r="I396" s="122">
        <v>1005.08</v>
      </c>
      <c r="J396" s="122">
        <v>1005.08</v>
      </c>
    </row>
    <row r="397" spans="1:10" ht="25.5" x14ac:dyDescent="0.2">
      <c r="A397" s="155" t="s">
        <v>48</v>
      </c>
      <c r="B397" s="12" t="s">
        <v>3351</v>
      </c>
      <c r="C397" s="155" t="s">
        <v>16</v>
      </c>
      <c r="D397" s="155" t="s">
        <v>3352</v>
      </c>
      <c r="E397" s="193" t="s">
        <v>27</v>
      </c>
      <c r="F397" s="193"/>
      <c r="G397" s="11" t="s">
        <v>136</v>
      </c>
      <c r="H397" s="14">
        <v>1</v>
      </c>
      <c r="I397" s="13">
        <v>1005.08</v>
      </c>
      <c r="J397" s="13">
        <v>1005.08</v>
      </c>
    </row>
    <row r="398" spans="1:10" x14ac:dyDescent="0.2">
      <c r="A398" s="156"/>
      <c r="B398" s="156"/>
      <c r="C398" s="156"/>
      <c r="D398" s="156"/>
      <c r="E398" s="156" t="s">
        <v>40</v>
      </c>
      <c r="F398" s="15">
        <v>0</v>
      </c>
      <c r="G398" s="156" t="s">
        <v>41</v>
      </c>
      <c r="H398" s="15">
        <v>0</v>
      </c>
      <c r="I398" s="156" t="s">
        <v>42</v>
      </c>
      <c r="J398" s="15">
        <v>0</v>
      </c>
    </row>
    <row r="399" spans="1:10" ht="15" customHeight="1" thickBot="1" x14ac:dyDescent="0.25">
      <c r="A399" s="156"/>
      <c r="B399" s="156"/>
      <c r="C399" s="156"/>
      <c r="D399" s="156"/>
      <c r="E399" s="156" t="s">
        <v>43</v>
      </c>
      <c r="F399" s="15">
        <v>236.19</v>
      </c>
      <c r="G399" s="156"/>
      <c r="H399" s="197" t="s">
        <v>44</v>
      </c>
      <c r="I399" s="197"/>
      <c r="J399" s="15">
        <v>1241.27</v>
      </c>
    </row>
    <row r="400" spans="1:10" ht="15" thickTop="1" x14ac:dyDescent="0.2">
      <c r="A400" s="125"/>
      <c r="B400" s="125"/>
      <c r="C400" s="125"/>
      <c r="D400" s="125"/>
      <c r="E400" s="125"/>
      <c r="F400" s="125"/>
      <c r="G400" s="125"/>
      <c r="H400" s="125"/>
      <c r="I400" s="125"/>
      <c r="J400" s="125"/>
    </row>
    <row r="401" spans="1:10" ht="15" x14ac:dyDescent="0.2">
      <c r="A401" s="158" t="s">
        <v>833</v>
      </c>
      <c r="B401" s="161" t="s">
        <v>5</v>
      </c>
      <c r="C401" s="158" t="s">
        <v>6</v>
      </c>
      <c r="D401" s="158" t="s">
        <v>7</v>
      </c>
      <c r="E401" s="194" t="s">
        <v>29</v>
      </c>
      <c r="F401" s="194"/>
      <c r="G401" s="163" t="s">
        <v>8</v>
      </c>
      <c r="H401" s="161" t="s">
        <v>9</v>
      </c>
      <c r="I401" s="161" t="s">
        <v>10</v>
      </c>
      <c r="J401" s="161" t="s">
        <v>12</v>
      </c>
    </row>
    <row r="402" spans="1:10" ht="38.25" customHeight="1" x14ac:dyDescent="0.2">
      <c r="A402" s="159" t="s">
        <v>37</v>
      </c>
      <c r="B402" s="120" t="s">
        <v>834</v>
      </c>
      <c r="C402" s="159" t="s">
        <v>16</v>
      </c>
      <c r="D402" s="159" t="s">
        <v>835</v>
      </c>
      <c r="E402" s="195" t="s">
        <v>174</v>
      </c>
      <c r="F402" s="195"/>
      <c r="G402" s="121" t="s">
        <v>136</v>
      </c>
      <c r="H402" s="124">
        <v>1</v>
      </c>
      <c r="I402" s="122">
        <v>781.53</v>
      </c>
      <c r="J402" s="122">
        <v>781.53</v>
      </c>
    </row>
    <row r="403" spans="1:10" ht="25.5" x14ac:dyDescent="0.2">
      <c r="A403" s="155" t="s">
        <v>48</v>
      </c>
      <c r="B403" s="12" t="s">
        <v>3353</v>
      </c>
      <c r="C403" s="155" t="s">
        <v>16</v>
      </c>
      <c r="D403" s="155" t="s">
        <v>3354</v>
      </c>
      <c r="E403" s="193" t="s">
        <v>27</v>
      </c>
      <c r="F403" s="193"/>
      <c r="G403" s="11" t="s">
        <v>136</v>
      </c>
      <c r="H403" s="14">
        <v>1</v>
      </c>
      <c r="I403" s="13">
        <v>781.53</v>
      </c>
      <c r="J403" s="13">
        <v>781.53</v>
      </c>
    </row>
    <row r="404" spans="1:10" x14ac:dyDescent="0.2">
      <c r="A404" s="156"/>
      <c r="B404" s="156"/>
      <c r="C404" s="156"/>
      <c r="D404" s="156"/>
      <c r="E404" s="156" t="s">
        <v>40</v>
      </c>
      <c r="F404" s="15">
        <v>0</v>
      </c>
      <c r="G404" s="156" t="s">
        <v>41</v>
      </c>
      <c r="H404" s="15">
        <v>0</v>
      </c>
      <c r="I404" s="156" t="s">
        <v>42</v>
      </c>
      <c r="J404" s="15">
        <v>0</v>
      </c>
    </row>
    <row r="405" spans="1:10" ht="15" customHeight="1" thickBot="1" x14ac:dyDescent="0.25">
      <c r="A405" s="156"/>
      <c r="B405" s="156"/>
      <c r="C405" s="156"/>
      <c r="D405" s="156"/>
      <c r="E405" s="156" t="s">
        <v>43</v>
      </c>
      <c r="F405" s="15">
        <v>183.65</v>
      </c>
      <c r="G405" s="156"/>
      <c r="H405" s="197" t="s">
        <v>44</v>
      </c>
      <c r="I405" s="197"/>
      <c r="J405" s="15">
        <v>965.18</v>
      </c>
    </row>
    <row r="406" spans="1:10" ht="15" thickTop="1" x14ac:dyDescent="0.2">
      <c r="A406" s="125"/>
      <c r="B406" s="125"/>
      <c r="C406" s="125"/>
      <c r="D406" s="125"/>
      <c r="E406" s="125"/>
      <c r="F406" s="125"/>
      <c r="G406" s="125"/>
      <c r="H406" s="125"/>
      <c r="I406" s="125"/>
      <c r="J406" s="125"/>
    </row>
    <row r="407" spans="1:10" ht="15" x14ac:dyDescent="0.2">
      <c r="A407" s="158" t="s">
        <v>836</v>
      </c>
      <c r="B407" s="161" t="s">
        <v>5</v>
      </c>
      <c r="C407" s="158" t="s">
        <v>6</v>
      </c>
      <c r="D407" s="158" t="s">
        <v>7</v>
      </c>
      <c r="E407" s="194" t="s">
        <v>29</v>
      </c>
      <c r="F407" s="194"/>
      <c r="G407" s="163" t="s">
        <v>8</v>
      </c>
      <c r="H407" s="161" t="s">
        <v>9</v>
      </c>
      <c r="I407" s="161" t="s">
        <v>10</v>
      </c>
      <c r="J407" s="161" t="s">
        <v>12</v>
      </c>
    </row>
    <row r="408" spans="1:10" ht="38.25" customHeight="1" x14ac:dyDescent="0.2">
      <c r="A408" s="159" t="s">
        <v>37</v>
      </c>
      <c r="B408" s="120" t="s">
        <v>837</v>
      </c>
      <c r="C408" s="159" t="s">
        <v>16</v>
      </c>
      <c r="D408" s="159" t="s">
        <v>838</v>
      </c>
      <c r="E408" s="195" t="s">
        <v>174</v>
      </c>
      <c r="F408" s="195"/>
      <c r="G408" s="121" t="s">
        <v>136</v>
      </c>
      <c r="H408" s="124">
        <v>1</v>
      </c>
      <c r="I408" s="122">
        <v>1117.6300000000001</v>
      </c>
      <c r="J408" s="122">
        <v>1117.6300000000001</v>
      </c>
    </row>
    <row r="409" spans="1:10" ht="25.5" x14ac:dyDescent="0.2">
      <c r="A409" s="155" t="s">
        <v>48</v>
      </c>
      <c r="B409" s="12" t="s">
        <v>3355</v>
      </c>
      <c r="C409" s="155" t="s">
        <v>16</v>
      </c>
      <c r="D409" s="155" t="s">
        <v>3356</v>
      </c>
      <c r="E409" s="193" t="s">
        <v>27</v>
      </c>
      <c r="F409" s="193"/>
      <c r="G409" s="11" t="s">
        <v>136</v>
      </c>
      <c r="H409" s="14">
        <v>1</v>
      </c>
      <c r="I409" s="13">
        <v>1117.6300000000001</v>
      </c>
      <c r="J409" s="13">
        <v>1117.6300000000001</v>
      </c>
    </row>
    <row r="410" spans="1:10" x14ac:dyDescent="0.2">
      <c r="A410" s="156"/>
      <c r="B410" s="156"/>
      <c r="C410" s="156"/>
      <c r="D410" s="156"/>
      <c r="E410" s="156" t="s">
        <v>40</v>
      </c>
      <c r="F410" s="15">
        <v>0</v>
      </c>
      <c r="G410" s="156" t="s">
        <v>41</v>
      </c>
      <c r="H410" s="15">
        <v>0</v>
      </c>
      <c r="I410" s="156" t="s">
        <v>42</v>
      </c>
      <c r="J410" s="15">
        <v>0</v>
      </c>
    </row>
    <row r="411" spans="1:10" ht="15" customHeight="1" thickBot="1" x14ac:dyDescent="0.25">
      <c r="A411" s="156"/>
      <c r="B411" s="156"/>
      <c r="C411" s="156"/>
      <c r="D411" s="156"/>
      <c r="E411" s="156" t="s">
        <v>43</v>
      </c>
      <c r="F411" s="15">
        <v>262.64</v>
      </c>
      <c r="G411" s="156"/>
      <c r="H411" s="197" t="s">
        <v>44</v>
      </c>
      <c r="I411" s="197"/>
      <c r="J411" s="15">
        <v>1380.27</v>
      </c>
    </row>
    <row r="412" spans="1:10" ht="15" thickTop="1" x14ac:dyDescent="0.2">
      <c r="A412" s="125"/>
      <c r="B412" s="125"/>
      <c r="C412" s="125"/>
      <c r="D412" s="125"/>
      <c r="E412" s="125"/>
      <c r="F412" s="125"/>
      <c r="G412" s="125"/>
      <c r="H412" s="125"/>
      <c r="I412" s="125"/>
      <c r="J412" s="125"/>
    </row>
    <row r="413" spans="1:10" ht="15" x14ac:dyDescent="0.2">
      <c r="A413" s="158" t="s">
        <v>839</v>
      </c>
      <c r="B413" s="161" t="s">
        <v>5</v>
      </c>
      <c r="C413" s="158" t="s">
        <v>6</v>
      </c>
      <c r="D413" s="158" t="s">
        <v>7</v>
      </c>
      <c r="E413" s="194" t="s">
        <v>29</v>
      </c>
      <c r="F413" s="194"/>
      <c r="G413" s="163" t="s">
        <v>8</v>
      </c>
      <c r="H413" s="161" t="s">
        <v>9</v>
      </c>
      <c r="I413" s="161" t="s">
        <v>10</v>
      </c>
      <c r="J413" s="161" t="s">
        <v>12</v>
      </c>
    </row>
    <row r="414" spans="1:10" ht="25.5" x14ac:dyDescent="0.2">
      <c r="A414" s="159" t="s">
        <v>37</v>
      </c>
      <c r="B414" s="120" t="s">
        <v>840</v>
      </c>
      <c r="C414" s="159" t="s">
        <v>16</v>
      </c>
      <c r="D414" s="159" t="s">
        <v>841</v>
      </c>
      <c r="E414" s="195">
        <v>1503</v>
      </c>
      <c r="F414" s="195"/>
      <c r="G414" s="121" t="s">
        <v>20</v>
      </c>
      <c r="H414" s="124">
        <v>1</v>
      </c>
      <c r="I414" s="122">
        <v>40.49</v>
      </c>
      <c r="J414" s="122">
        <v>40.49</v>
      </c>
    </row>
    <row r="415" spans="1:10" ht="25.5" customHeight="1" x14ac:dyDescent="0.2">
      <c r="A415" s="157" t="s">
        <v>38</v>
      </c>
      <c r="B415" s="8" t="s">
        <v>3357</v>
      </c>
      <c r="C415" s="157" t="s">
        <v>19</v>
      </c>
      <c r="D415" s="157" t="s">
        <v>3358</v>
      </c>
      <c r="E415" s="196" t="s">
        <v>39</v>
      </c>
      <c r="F415" s="196"/>
      <c r="G415" s="7" t="s">
        <v>47</v>
      </c>
      <c r="H415" s="10">
        <v>0.25</v>
      </c>
      <c r="I415" s="9">
        <v>25.36</v>
      </c>
      <c r="J415" s="9">
        <v>6.34</v>
      </c>
    </row>
    <row r="416" spans="1:10" x14ac:dyDescent="0.2">
      <c r="A416" s="155" t="s">
        <v>48</v>
      </c>
      <c r="B416" s="12" t="s">
        <v>3359</v>
      </c>
      <c r="C416" s="155" t="s">
        <v>16</v>
      </c>
      <c r="D416" s="155" t="s">
        <v>3360</v>
      </c>
      <c r="E416" s="193" t="s">
        <v>27</v>
      </c>
      <c r="F416" s="193"/>
      <c r="G416" s="11" t="s">
        <v>20</v>
      </c>
      <c r="H416" s="14">
        <v>1.05</v>
      </c>
      <c r="I416" s="13">
        <v>32.53</v>
      </c>
      <c r="J416" s="13">
        <v>34.15</v>
      </c>
    </row>
    <row r="417" spans="1:10" x14ac:dyDescent="0.2">
      <c r="A417" s="156"/>
      <c r="B417" s="156"/>
      <c r="C417" s="156"/>
      <c r="D417" s="156"/>
      <c r="E417" s="156" t="s">
        <v>40</v>
      </c>
      <c r="F417" s="15">
        <v>5.31</v>
      </c>
      <c r="G417" s="156" t="s">
        <v>41</v>
      </c>
      <c r="H417" s="15">
        <v>0</v>
      </c>
      <c r="I417" s="156" t="s">
        <v>42</v>
      </c>
      <c r="J417" s="15">
        <v>5.31</v>
      </c>
    </row>
    <row r="418" spans="1:10" ht="15" customHeight="1" thickBot="1" x14ac:dyDescent="0.25">
      <c r="A418" s="156"/>
      <c r="B418" s="156"/>
      <c r="C418" s="156"/>
      <c r="D418" s="156"/>
      <c r="E418" s="156" t="s">
        <v>43</v>
      </c>
      <c r="F418" s="15">
        <v>9.5</v>
      </c>
      <c r="G418" s="156"/>
      <c r="H418" s="197" t="s">
        <v>44</v>
      </c>
      <c r="I418" s="197"/>
      <c r="J418" s="15">
        <v>49.99</v>
      </c>
    </row>
    <row r="419" spans="1:10" ht="15" thickTop="1" x14ac:dyDescent="0.2">
      <c r="A419" s="125"/>
      <c r="B419" s="125"/>
      <c r="C419" s="125"/>
      <c r="D419" s="125"/>
      <c r="E419" s="125"/>
      <c r="F419" s="125"/>
      <c r="G419" s="125"/>
      <c r="H419" s="125"/>
      <c r="I419" s="125"/>
      <c r="J419" s="125"/>
    </row>
    <row r="420" spans="1:10" ht="15" x14ac:dyDescent="0.2">
      <c r="A420" s="158" t="s">
        <v>845</v>
      </c>
      <c r="B420" s="161" t="s">
        <v>5</v>
      </c>
      <c r="C420" s="158" t="s">
        <v>6</v>
      </c>
      <c r="D420" s="158" t="s">
        <v>7</v>
      </c>
      <c r="E420" s="194" t="s">
        <v>29</v>
      </c>
      <c r="F420" s="194"/>
      <c r="G420" s="163" t="s">
        <v>8</v>
      </c>
      <c r="H420" s="161" t="s">
        <v>9</v>
      </c>
      <c r="I420" s="161" t="s">
        <v>10</v>
      </c>
      <c r="J420" s="161" t="s">
        <v>12</v>
      </c>
    </row>
    <row r="421" spans="1:10" ht="25.5" customHeight="1" x14ac:dyDescent="0.2">
      <c r="A421" s="159" t="s">
        <v>37</v>
      </c>
      <c r="B421" s="120" t="s">
        <v>846</v>
      </c>
      <c r="C421" s="159" t="s">
        <v>16</v>
      </c>
      <c r="D421" s="159" t="s">
        <v>847</v>
      </c>
      <c r="E421" s="195" t="s">
        <v>174</v>
      </c>
      <c r="F421" s="195"/>
      <c r="G421" s="121" t="s">
        <v>20</v>
      </c>
      <c r="H421" s="124">
        <v>1</v>
      </c>
      <c r="I421" s="122">
        <v>195.05</v>
      </c>
      <c r="J421" s="122">
        <v>195.05</v>
      </c>
    </row>
    <row r="422" spans="1:10" ht="25.5" customHeight="1" x14ac:dyDescent="0.2">
      <c r="A422" s="157" t="s">
        <v>38</v>
      </c>
      <c r="B422" s="8" t="s">
        <v>45</v>
      </c>
      <c r="C422" s="157" t="s">
        <v>19</v>
      </c>
      <c r="D422" s="157" t="s">
        <v>46</v>
      </c>
      <c r="E422" s="196" t="s">
        <v>39</v>
      </c>
      <c r="F422" s="196"/>
      <c r="G422" s="7" t="s">
        <v>47</v>
      </c>
      <c r="H422" s="10">
        <v>0.8</v>
      </c>
      <c r="I422" s="9">
        <v>23.62</v>
      </c>
      <c r="J422" s="9">
        <v>18.89</v>
      </c>
    </row>
    <row r="423" spans="1:10" ht="25.5" customHeight="1" x14ac:dyDescent="0.2">
      <c r="A423" s="157" t="s">
        <v>38</v>
      </c>
      <c r="B423" s="8" t="s">
        <v>185</v>
      </c>
      <c r="C423" s="157" t="s">
        <v>19</v>
      </c>
      <c r="D423" s="157" t="s">
        <v>186</v>
      </c>
      <c r="E423" s="196" t="s">
        <v>39</v>
      </c>
      <c r="F423" s="196"/>
      <c r="G423" s="7" t="s">
        <v>47</v>
      </c>
      <c r="H423" s="10">
        <v>0.8</v>
      </c>
      <c r="I423" s="9">
        <v>32.96</v>
      </c>
      <c r="J423" s="9">
        <v>26.36</v>
      </c>
    </row>
    <row r="424" spans="1:10" ht="38.25" x14ac:dyDescent="0.2">
      <c r="A424" s="155" t="s">
        <v>48</v>
      </c>
      <c r="B424" s="12" t="s">
        <v>3361</v>
      </c>
      <c r="C424" s="155" t="s">
        <v>19</v>
      </c>
      <c r="D424" s="155" t="s">
        <v>3362</v>
      </c>
      <c r="E424" s="193" t="s">
        <v>27</v>
      </c>
      <c r="F424" s="193"/>
      <c r="G424" s="11" t="s">
        <v>23</v>
      </c>
      <c r="H424" s="14">
        <v>4</v>
      </c>
      <c r="I424" s="13">
        <v>27.31</v>
      </c>
      <c r="J424" s="13">
        <v>109.24</v>
      </c>
    </row>
    <row r="425" spans="1:10" x14ac:dyDescent="0.2">
      <c r="A425" s="155" t="s">
        <v>48</v>
      </c>
      <c r="B425" s="12" t="s">
        <v>3363</v>
      </c>
      <c r="C425" s="155" t="s">
        <v>16</v>
      </c>
      <c r="D425" s="155" t="s">
        <v>3364</v>
      </c>
      <c r="E425" s="193" t="s">
        <v>27</v>
      </c>
      <c r="F425" s="193"/>
      <c r="G425" s="11" t="s">
        <v>20</v>
      </c>
      <c r="H425" s="14">
        <v>1.05</v>
      </c>
      <c r="I425" s="13">
        <v>38.630000000000003</v>
      </c>
      <c r="J425" s="13">
        <v>40.56</v>
      </c>
    </row>
    <row r="426" spans="1:10" x14ac:dyDescent="0.2">
      <c r="A426" s="156"/>
      <c r="B426" s="156"/>
      <c r="C426" s="156"/>
      <c r="D426" s="156"/>
      <c r="E426" s="156" t="s">
        <v>40</v>
      </c>
      <c r="F426" s="15">
        <v>38.909999999999997</v>
      </c>
      <c r="G426" s="156" t="s">
        <v>41</v>
      </c>
      <c r="H426" s="15">
        <v>0</v>
      </c>
      <c r="I426" s="156" t="s">
        <v>42</v>
      </c>
      <c r="J426" s="15">
        <v>38.909999999999997</v>
      </c>
    </row>
    <row r="427" spans="1:10" ht="15" customHeight="1" thickBot="1" x14ac:dyDescent="0.25">
      <c r="A427" s="156"/>
      <c r="B427" s="156"/>
      <c r="C427" s="156"/>
      <c r="D427" s="156"/>
      <c r="E427" s="156" t="s">
        <v>43</v>
      </c>
      <c r="F427" s="15">
        <v>45.73</v>
      </c>
      <c r="G427" s="156"/>
      <c r="H427" s="197" t="s">
        <v>44</v>
      </c>
      <c r="I427" s="197"/>
      <c r="J427" s="15">
        <v>240.78</v>
      </c>
    </row>
    <row r="428" spans="1:10" ht="15" thickTop="1" x14ac:dyDescent="0.2">
      <c r="A428" s="125"/>
      <c r="B428" s="125"/>
      <c r="C428" s="125"/>
      <c r="D428" s="125"/>
      <c r="E428" s="125"/>
      <c r="F428" s="125"/>
      <c r="G428" s="125"/>
      <c r="H428" s="125"/>
      <c r="I428" s="125"/>
      <c r="J428" s="125"/>
    </row>
    <row r="429" spans="1:10" ht="15" x14ac:dyDescent="0.2">
      <c r="A429" s="158" t="s">
        <v>853</v>
      </c>
      <c r="B429" s="161" t="s">
        <v>5</v>
      </c>
      <c r="C429" s="158" t="s">
        <v>6</v>
      </c>
      <c r="D429" s="158" t="s">
        <v>7</v>
      </c>
      <c r="E429" s="194" t="s">
        <v>29</v>
      </c>
      <c r="F429" s="194"/>
      <c r="G429" s="163" t="s">
        <v>8</v>
      </c>
      <c r="H429" s="161" t="s">
        <v>9</v>
      </c>
      <c r="I429" s="161" t="s">
        <v>10</v>
      </c>
      <c r="J429" s="161" t="s">
        <v>12</v>
      </c>
    </row>
    <row r="430" spans="1:10" ht="76.5" x14ac:dyDescent="0.2">
      <c r="A430" s="159" t="s">
        <v>37</v>
      </c>
      <c r="B430" s="120" t="s">
        <v>854</v>
      </c>
      <c r="C430" s="159" t="s">
        <v>16</v>
      </c>
      <c r="D430" s="159" t="s">
        <v>855</v>
      </c>
      <c r="E430" s="195" t="s">
        <v>174</v>
      </c>
      <c r="F430" s="195"/>
      <c r="G430" s="121" t="s">
        <v>23</v>
      </c>
      <c r="H430" s="124">
        <v>1</v>
      </c>
      <c r="I430" s="122">
        <v>614</v>
      </c>
      <c r="J430" s="122">
        <v>614</v>
      </c>
    </row>
    <row r="431" spans="1:10" ht="25.5" customHeight="1" x14ac:dyDescent="0.2">
      <c r="A431" s="157" t="s">
        <v>38</v>
      </c>
      <c r="B431" s="8" t="s">
        <v>307</v>
      </c>
      <c r="C431" s="157" t="s">
        <v>19</v>
      </c>
      <c r="D431" s="157" t="s">
        <v>308</v>
      </c>
      <c r="E431" s="196" t="s">
        <v>39</v>
      </c>
      <c r="F431" s="196"/>
      <c r="G431" s="7" t="s">
        <v>47</v>
      </c>
      <c r="H431" s="10">
        <v>4.5259999999999998</v>
      </c>
      <c r="I431" s="9">
        <v>25.38</v>
      </c>
      <c r="J431" s="9">
        <v>114.86</v>
      </c>
    </row>
    <row r="432" spans="1:10" ht="25.5" customHeight="1" x14ac:dyDescent="0.2">
      <c r="A432" s="157" t="s">
        <v>38</v>
      </c>
      <c r="B432" s="8" t="s">
        <v>252</v>
      </c>
      <c r="C432" s="157" t="s">
        <v>19</v>
      </c>
      <c r="D432" s="157" t="s">
        <v>253</v>
      </c>
      <c r="E432" s="196" t="s">
        <v>39</v>
      </c>
      <c r="F432" s="196"/>
      <c r="G432" s="7" t="s">
        <v>47</v>
      </c>
      <c r="H432" s="10">
        <v>5.51</v>
      </c>
      <c r="I432" s="9">
        <v>32.06</v>
      </c>
      <c r="J432" s="9">
        <v>176.65</v>
      </c>
    </row>
    <row r="433" spans="1:10" ht="38.25" x14ac:dyDescent="0.2">
      <c r="A433" s="157" t="s">
        <v>38</v>
      </c>
      <c r="B433" s="8" t="s">
        <v>3365</v>
      </c>
      <c r="C433" s="157" t="s">
        <v>19</v>
      </c>
      <c r="D433" s="157" t="s">
        <v>3366</v>
      </c>
      <c r="E433" s="196" t="s">
        <v>173</v>
      </c>
      <c r="F433" s="196"/>
      <c r="G433" s="7" t="s">
        <v>20</v>
      </c>
      <c r="H433" s="10">
        <v>1.1000000000000001</v>
      </c>
      <c r="I433" s="9">
        <v>11.7</v>
      </c>
      <c r="J433" s="9">
        <v>12.87</v>
      </c>
    </row>
    <row r="434" spans="1:10" ht="51" x14ac:dyDescent="0.2">
      <c r="A434" s="157" t="s">
        <v>38</v>
      </c>
      <c r="B434" s="8" t="s">
        <v>3367</v>
      </c>
      <c r="C434" s="157" t="s">
        <v>19</v>
      </c>
      <c r="D434" s="157" t="s">
        <v>3368</v>
      </c>
      <c r="E434" s="196" t="s">
        <v>173</v>
      </c>
      <c r="F434" s="196"/>
      <c r="G434" s="7" t="s">
        <v>20</v>
      </c>
      <c r="H434" s="10">
        <v>2.2000000000000002</v>
      </c>
      <c r="I434" s="9">
        <v>12.25</v>
      </c>
      <c r="J434" s="9">
        <v>26.95</v>
      </c>
    </row>
    <row r="435" spans="1:10" ht="25.5" x14ac:dyDescent="0.2">
      <c r="A435" s="155" t="s">
        <v>48</v>
      </c>
      <c r="B435" s="12" t="s">
        <v>3369</v>
      </c>
      <c r="C435" s="155" t="s">
        <v>19</v>
      </c>
      <c r="D435" s="155" t="s">
        <v>3370</v>
      </c>
      <c r="E435" s="193" t="s">
        <v>27</v>
      </c>
      <c r="F435" s="193"/>
      <c r="G435" s="11" t="s">
        <v>158</v>
      </c>
      <c r="H435" s="14">
        <v>0.89600000000000002</v>
      </c>
      <c r="I435" s="13">
        <v>9.3000000000000007</v>
      </c>
      <c r="J435" s="13">
        <v>8.33</v>
      </c>
    </row>
    <row r="436" spans="1:10" ht="25.5" x14ac:dyDescent="0.2">
      <c r="A436" s="155" t="s">
        <v>48</v>
      </c>
      <c r="B436" s="12" t="s">
        <v>3371</v>
      </c>
      <c r="C436" s="155" t="s">
        <v>19</v>
      </c>
      <c r="D436" s="155" t="s">
        <v>3372</v>
      </c>
      <c r="E436" s="193" t="s">
        <v>27</v>
      </c>
      <c r="F436" s="193"/>
      <c r="G436" s="11" t="s">
        <v>158</v>
      </c>
      <c r="H436" s="14">
        <v>6.5000000000000002E-2</v>
      </c>
      <c r="I436" s="13">
        <v>29.36</v>
      </c>
      <c r="J436" s="13">
        <v>1.9</v>
      </c>
    </row>
    <row r="437" spans="1:10" ht="25.5" x14ac:dyDescent="0.2">
      <c r="A437" s="155" t="s">
        <v>48</v>
      </c>
      <c r="B437" s="12" t="s">
        <v>3373</v>
      </c>
      <c r="C437" s="155" t="s">
        <v>19</v>
      </c>
      <c r="D437" s="155" t="s">
        <v>3374</v>
      </c>
      <c r="E437" s="193" t="s">
        <v>27</v>
      </c>
      <c r="F437" s="193"/>
      <c r="G437" s="11" t="s">
        <v>136</v>
      </c>
      <c r="H437" s="14">
        <v>3.3330000000000002</v>
      </c>
      <c r="I437" s="13">
        <v>3.21</v>
      </c>
      <c r="J437" s="13">
        <v>10.69</v>
      </c>
    </row>
    <row r="438" spans="1:10" ht="25.5" x14ac:dyDescent="0.2">
      <c r="A438" s="155" t="s">
        <v>48</v>
      </c>
      <c r="B438" s="12" t="s">
        <v>3375</v>
      </c>
      <c r="C438" s="155" t="s">
        <v>19</v>
      </c>
      <c r="D438" s="155" t="s">
        <v>3376</v>
      </c>
      <c r="E438" s="193" t="s">
        <v>27</v>
      </c>
      <c r="F438" s="193"/>
      <c r="G438" s="11" t="s">
        <v>23</v>
      </c>
      <c r="H438" s="14">
        <v>6.25</v>
      </c>
      <c r="I438" s="13">
        <v>20.13</v>
      </c>
      <c r="J438" s="13">
        <v>125.81</v>
      </c>
    </row>
    <row r="439" spans="1:10" ht="25.5" x14ac:dyDescent="0.2">
      <c r="A439" s="155" t="s">
        <v>48</v>
      </c>
      <c r="B439" s="12" t="s">
        <v>3377</v>
      </c>
      <c r="C439" s="155" t="s">
        <v>19</v>
      </c>
      <c r="D439" s="155" t="s">
        <v>3378</v>
      </c>
      <c r="E439" s="193" t="s">
        <v>27</v>
      </c>
      <c r="F439" s="193"/>
      <c r="G439" s="11" t="s">
        <v>23</v>
      </c>
      <c r="H439" s="14">
        <v>2.0230000000000001</v>
      </c>
      <c r="I439" s="13">
        <v>27.03</v>
      </c>
      <c r="J439" s="13">
        <v>54.68</v>
      </c>
    </row>
    <row r="440" spans="1:10" ht="25.5" x14ac:dyDescent="0.2">
      <c r="A440" s="155" t="s">
        <v>48</v>
      </c>
      <c r="B440" s="12" t="s">
        <v>3379</v>
      </c>
      <c r="C440" s="155" t="s">
        <v>19</v>
      </c>
      <c r="D440" s="155" t="s">
        <v>3380</v>
      </c>
      <c r="E440" s="193" t="s">
        <v>27</v>
      </c>
      <c r="F440" s="193"/>
      <c r="G440" s="11" t="s">
        <v>23</v>
      </c>
      <c r="H440" s="14">
        <v>0.92600000000000005</v>
      </c>
      <c r="I440" s="13">
        <v>39.39</v>
      </c>
      <c r="J440" s="13">
        <v>36.47</v>
      </c>
    </row>
    <row r="441" spans="1:10" ht="25.5" x14ac:dyDescent="0.2">
      <c r="A441" s="155" t="s">
        <v>48</v>
      </c>
      <c r="B441" s="12" t="s">
        <v>3381</v>
      </c>
      <c r="C441" s="155" t="s">
        <v>19</v>
      </c>
      <c r="D441" s="155" t="s">
        <v>3382</v>
      </c>
      <c r="E441" s="193" t="s">
        <v>27</v>
      </c>
      <c r="F441" s="193"/>
      <c r="G441" s="11" t="s">
        <v>23</v>
      </c>
      <c r="H441" s="14">
        <v>1.0289999999999999</v>
      </c>
      <c r="I441" s="13">
        <v>43.53</v>
      </c>
      <c r="J441" s="13">
        <v>44.79</v>
      </c>
    </row>
    <row r="442" spans="1:10" x14ac:dyDescent="0.2">
      <c r="A442" s="156"/>
      <c r="B442" s="156"/>
      <c r="C442" s="156"/>
      <c r="D442" s="156"/>
      <c r="E442" s="156" t="s">
        <v>40</v>
      </c>
      <c r="F442" s="15">
        <v>270.11</v>
      </c>
      <c r="G442" s="156" t="s">
        <v>41</v>
      </c>
      <c r="H442" s="15">
        <v>0</v>
      </c>
      <c r="I442" s="156" t="s">
        <v>42</v>
      </c>
      <c r="J442" s="15">
        <v>270.11</v>
      </c>
    </row>
    <row r="443" spans="1:10" ht="15" customHeight="1" thickBot="1" x14ac:dyDescent="0.25">
      <c r="A443" s="156"/>
      <c r="B443" s="156"/>
      <c r="C443" s="156"/>
      <c r="D443" s="156"/>
      <c r="E443" s="156" t="s">
        <v>43</v>
      </c>
      <c r="F443" s="15">
        <v>143.88</v>
      </c>
      <c r="G443" s="156"/>
      <c r="H443" s="197" t="s">
        <v>44</v>
      </c>
      <c r="I443" s="197"/>
      <c r="J443" s="15">
        <v>757.88</v>
      </c>
    </row>
    <row r="444" spans="1:10" ht="15" thickTop="1" x14ac:dyDescent="0.2">
      <c r="A444" s="125"/>
      <c r="B444" s="125"/>
      <c r="C444" s="125"/>
      <c r="D444" s="125"/>
      <c r="E444" s="125"/>
      <c r="F444" s="125"/>
      <c r="G444" s="125"/>
      <c r="H444" s="125"/>
      <c r="I444" s="125"/>
      <c r="J444" s="125"/>
    </row>
    <row r="445" spans="1:10" ht="15" x14ac:dyDescent="0.2">
      <c r="A445" s="158" t="s">
        <v>905</v>
      </c>
      <c r="B445" s="161" t="s">
        <v>5</v>
      </c>
      <c r="C445" s="158" t="s">
        <v>6</v>
      </c>
      <c r="D445" s="158" t="s">
        <v>7</v>
      </c>
      <c r="E445" s="194" t="s">
        <v>29</v>
      </c>
      <c r="F445" s="194"/>
      <c r="G445" s="163" t="s">
        <v>8</v>
      </c>
      <c r="H445" s="161" t="s">
        <v>9</v>
      </c>
      <c r="I445" s="161" t="s">
        <v>10</v>
      </c>
      <c r="J445" s="161" t="s">
        <v>12</v>
      </c>
    </row>
    <row r="446" spans="1:10" ht="25.5" customHeight="1" x14ac:dyDescent="0.2">
      <c r="A446" s="159" t="s">
        <v>37</v>
      </c>
      <c r="B446" s="120" t="s">
        <v>266</v>
      </c>
      <c r="C446" s="159" t="s">
        <v>16</v>
      </c>
      <c r="D446" s="159" t="s">
        <v>267</v>
      </c>
      <c r="E446" s="195" t="s">
        <v>244</v>
      </c>
      <c r="F446" s="195"/>
      <c r="G446" s="121" t="s">
        <v>136</v>
      </c>
      <c r="H446" s="124">
        <v>1</v>
      </c>
      <c r="I446" s="122">
        <v>13.72</v>
      </c>
      <c r="J446" s="122">
        <v>13.72</v>
      </c>
    </row>
    <row r="447" spans="1:10" ht="25.5" customHeight="1" x14ac:dyDescent="0.2">
      <c r="A447" s="157" t="s">
        <v>38</v>
      </c>
      <c r="B447" s="8" t="s">
        <v>254</v>
      </c>
      <c r="C447" s="157" t="s">
        <v>19</v>
      </c>
      <c r="D447" s="157" t="s">
        <v>255</v>
      </c>
      <c r="E447" s="196" t="s">
        <v>39</v>
      </c>
      <c r="F447" s="196"/>
      <c r="G447" s="7" t="s">
        <v>47</v>
      </c>
      <c r="H447" s="10">
        <v>0.193</v>
      </c>
      <c r="I447" s="9">
        <v>32.53</v>
      </c>
      <c r="J447" s="9">
        <v>6.27</v>
      </c>
    </row>
    <row r="448" spans="1:10" ht="25.5" customHeight="1" x14ac:dyDescent="0.2">
      <c r="A448" s="157" t="s">
        <v>38</v>
      </c>
      <c r="B448" s="8" t="s">
        <v>193</v>
      </c>
      <c r="C448" s="157" t="s">
        <v>19</v>
      </c>
      <c r="D448" s="157" t="s">
        <v>194</v>
      </c>
      <c r="E448" s="196" t="s">
        <v>39</v>
      </c>
      <c r="F448" s="196"/>
      <c r="G448" s="7" t="s">
        <v>47</v>
      </c>
      <c r="H448" s="10">
        <v>0.14599999999999999</v>
      </c>
      <c r="I448" s="9">
        <v>24.85</v>
      </c>
      <c r="J448" s="9">
        <v>3.62</v>
      </c>
    </row>
    <row r="449" spans="1:10" ht="25.5" x14ac:dyDescent="0.2">
      <c r="A449" s="155" t="s">
        <v>48</v>
      </c>
      <c r="B449" s="12" t="s">
        <v>230</v>
      </c>
      <c r="C449" s="155" t="s">
        <v>19</v>
      </c>
      <c r="D449" s="155" t="s">
        <v>267</v>
      </c>
      <c r="E449" s="193" t="s">
        <v>27</v>
      </c>
      <c r="F449" s="193"/>
      <c r="G449" s="11" t="s">
        <v>136</v>
      </c>
      <c r="H449" s="14">
        <v>1</v>
      </c>
      <c r="I449" s="13">
        <v>3.83</v>
      </c>
      <c r="J449" s="13">
        <v>3.83</v>
      </c>
    </row>
    <row r="450" spans="1:10" x14ac:dyDescent="0.2">
      <c r="A450" s="156"/>
      <c r="B450" s="156"/>
      <c r="C450" s="156"/>
      <c r="D450" s="156"/>
      <c r="E450" s="156" t="s">
        <v>40</v>
      </c>
      <c r="F450" s="15">
        <v>8.75</v>
      </c>
      <c r="G450" s="156" t="s">
        <v>41</v>
      </c>
      <c r="H450" s="15">
        <v>0</v>
      </c>
      <c r="I450" s="156" t="s">
        <v>42</v>
      </c>
      <c r="J450" s="15">
        <v>8.75</v>
      </c>
    </row>
    <row r="451" spans="1:10" ht="15" customHeight="1" thickBot="1" x14ac:dyDescent="0.25">
      <c r="A451" s="156"/>
      <c r="B451" s="156"/>
      <c r="C451" s="156"/>
      <c r="D451" s="156"/>
      <c r="E451" s="156" t="s">
        <v>43</v>
      </c>
      <c r="F451" s="15">
        <v>3.21</v>
      </c>
      <c r="G451" s="156"/>
      <c r="H451" s="197" t="s">
        <v>44</v>
      </c>
      <c r="I451" s="197"/>
      <c r="J451" s="15">
        <v>16.93</v>
      </c>
    </row>
    <row r="452" spans="1:10" ht="15" thickTop="1" x14ac:dyDescent="0.2">
      <c r="A452" s="125"/>
      <c r="B452" s="125"/>
      <c r="C452" s="125"/>
      <c r="D452" s="125"/>
      <c r="E452" s="125"/>
      <c r="F452" s="125"/>
      <c r="G452" s="125"/>
      <c r="H452" s="125"/>
      <c r="I452" s="125"/>
      <c r="J452" s="125"/>
    </row>
    <row r="453" spans="1:10" ht="15" x14ac:dyDescent="0.2">
      <c r="A453" s="158" t="s">
        <v>907</v>
      </c>
      <c r="B453" s="161" t="s">
        <v>5</v>
      </c>
      <c r="C453" s="158" t="s">
        <v>6</v>
      </c>
      <c r="D453" s="158" t="s">
        <v>7</v>
      </c>
      <c r="E453" s="194" t="s">
        <v>29</v>
      </c>
      <c r="F453" s="194"/>
      <c r="G453" s="163" t="s">
        <v>8</v>
      </c>
      <c r="H453" s="161" t="s">
        <v>9</v>
      </c>
      <c r="I453" s="161" t="s">
        <v>10</v>
      </c>
      <c r="J453" s="161" t="s">
        <v>12</v>
      </c>
    </row>
    <row r="454" spans="1:10" ht="25.5" customHeight="1" x14ac:dyDescent="0.2">
      <c r="A454" s="159" t="s">
        <v>37</v>
      </c>
      <c r="B454" s="120" t="s">
        <v>908</v>
      </c>
      <c r="C454" s="159" t="s">
        <v>16</v>
      </c>
      <c r="D454" s="159" t="s">
        <v>909</v>
      </c>
      <c r="E454" s="195" t="s">
        <v>244</v>
      </c>
      <c r="F454" s="195"/>
      <c r="G454" s="121" t="s">
        <v>136</v>
      </c>
      <c r="H454" s="124">
        <v>1</v>
      </c>
      <c r="I454" s="122">
        <v>105.58</v>
      </c>
      <c r="J454" s="122">
        <v>105.58</v>
      </c>
    </row>
    <row r="455" spans="1:10" ht="25.5" customHeight="1" x14ac:dyDescent="0.2">
      <c r="A455" s="157" t="s">
        <v>38</v>
      </c>
      <c r="B455" s="8" t="s">
        <v>193</v>
      </c>
      <c r="C455" s="157" t="s">
        <v>19</v>
      </c>
      <c r="D455" s="157" t="s">
        <v>194</v>
      </c>
      <c r="E455" s="196" t="s">
        <v>39</v>
      </c>
      <c r="F455" s="196"/>
      <c r="G455" s="7" t="s">
        <v>47</v>
      </c>
      <c r="H455" s="10">
        <v>1.502</v>
      </c>
      <c r="I455" s="9">
        <v>24.85</v>
      </c>
      <c r="J455" s="9">
        <v>37.32</v>
      </c>
    </row>
    <row r="456" spans="1:10" ht="25.5" customHeight="1" x14ac:dyDescent="0.2">
      <c r="A456" s="157" t="s">
        <v>38</v>
      </c>
      <c r="B456" s="8" t="s">
        <v>254</v>
      </c>
      <c r="C456" s="157" t="s">
        <v>19</v>
      </c>
      <c r="D456" s="157" t="s">
        <v>255</v>
      </c>
      <c r="E456" s="196" t="s">
        <v>39</v>
      </c>
      <c r="F456" s="196"/>
      <c r="G456" s="7" t="s">
        <v>47</v>
      </c>
      <c r="H456" s="10">
        <v>1.502</v>
      </c>
      <c r="I456" s="9">
        <v>32.53</v>
      </c>
      <c r="J456" s="9">
        <v>48.86</v>
      </c>
    </row>
    <row r="457" spans="1:10" ht="25.5" x14ac:dyDescent="0.2">
      <c r="A457" s="155" t="s">
        <v>48</v>
      </c>
      <c r="B457" s="12" t="s">
        <v>3383</v>
      </c>
      <c r="C457" s="155" t="s">
        <v>19</v>
      </c>
      <c r="D457" s="155" t="s">
        <v>3384</v>
      </c>
      <c r="E457" s="193" t="s">
        <v>27</v>
      </c>
      <c r="F457" s="193"/>
      <c r="G457" s="11" t="s">
        <v>136</v>
      </c>
      <c r="H457" s="14">
        <v>1</v>
      </c>
      <c r="I457" s="13">
        <v>19.399999999999999</v>
      </c>
      <c r="J457" s="13">
        <v>19.399999999999999</v>
      </c>
    </row>
    <row r="458" spans="1:10" x14ac:dyDescent="0.2">
      <c r="A458" s="156"/>
      <c r="B458" s="156"/>
      <c r="C458" s="156"/>
      <c r="D458" s="156"/>
      <c r="E458" s="156" t="s">
        <v>40</v>
      </c>
      <c r="F458" s="15">
        <v>75.930000000000007</v>
      </c>
      <c r="G458" s="156" t="s">
        <v>41</v>
      </c>
      <c r="H458" s="15">
        <v>0</v>
      </c>
      <c r="I458" s="156" t="s">
        <v>42</v>
      </c>
      <c r="J458" s="15">
        <v>75.930000000000007</v>
      </c>
    </row>
    <row r="459" spans="1:10" ht="15" customHeight="1" thickBot="1" x14ac:dyDescent="0.25">
      <c r="A459" s="156"/>
      <c r="B459" s="156"/>
      <c r="C459" s="156"/>
      <c r="D459" s="156"/>
      <c r="E459" s="156" t="s">
        <v>43</v>
      </c>
      <c r="F459" s="15">
        <v>24.67</v>
      </c>
      <c r="G459" s="156"/>
      <c r="H459" s="197" t="s">
        <v>44</v>
      </c>
      <c r="I459" s="197"/>
      <c r="J459" s="15">
        <v>130.25</v>
      </c>
    </row>
    <row r="460" spans="1:10" ht="15" thickTop="1" x14ac:dyDescent="0.2">
      <c r="A460" s="125"/>
      <c r="B460" s="125"/>
      <c r="C460" s="125"/>
      <c r="D460" s="125"/>
      <c r="E460" s="125"/>
      <c r="F460" s="125"/>
      <c r="G460" s="125"/>
      <c r="H460" s="125"/>
      <c r="I460" s="125"/>
      <c r="J460" s="125"/>
    </row>
    <row r="461" spans="1:10" ht="15" x14ac:dyDescent="0.2">
      <c r="A461" s="158" t="s">
        <v>1023</v>
      </c>
      <c r="B461" s="161" t="s">
        <v>5</v>
      </c>
      <c r="C461" s="158" t="s">
        <v>6</v>
      </c>
      <c r="D461" s="158" t="s">
        <v>7</v>
      </c>
      <c r="E461" s="194" t="s">
        <v>29</v>
      </c>
      <c r="F461" s="194"/>
      <c r="G461" s="163" t="s">
        <v>8</v>
      </c>
      <c r="H461" s="161" t="s">
        <v>9</v>
      </c>
      <c r="I461" s="161" t="s">
        <v>10</v>
      </c>
      <c r="J461" s="161" t="s">
        <v>12</v>
      </c>
    </row>
    <row r="462" spans="1:10" ht="25.5" customHeight="1" x14ac:dyDescent="0.2">
      <c r="A462" s="159" t="s">
        <v>37</v>
      </c>
      <c r="B462" s="120" t="s">
        <v>1024</v>
      </c>
      <c r="C462" s="159" t="s">
        <v>16</v>
      </c>
      <c r="D462" s="159" t="s">
        <v>1025</v>
      </c>
      <c r="E462" s="195" t="s">
        <v>175</v>
      </c>
      <c r="F462" s="195"/>
      <c r="G462" s="121" t="s">
        <v>23</v>
      </c>
      <c r="H462" s="124">
        <v>1</v>
      </c>
      <c r="I462" s="122">
        <v>15.68</v>
      </c>
      <c r="J462" s="122">
        <v>15.68</v>
      </c>
    </row>
    <row r="463" spans="1:10" ht="25.5" customHeight="1" x14ac:dyDescent="0.2">
      <c r="A463" s="157" t="s">
        <v>38</v>
      </c>
      <c r="B463" s="8" t="s">
        <v>3385</v>
      </c>
      <c r="C463" s="157" t="s">
        <v>19</v>
      </c>
      <c r="D463" s="157" t="s">
        <v>3386</v>
      </c>
      <c r="E463" s="196" t="s">
        <v>39</v>
      </c>
      <c r="F463" s="196"/>
      <c r="G463" s="7" t="s">
        <v>47</v>
      </c>
      <c r="H463" s="10">
        <v>5.0999999999999997E-2</v>
      </c>
      <c r="I463" s="9">
        <v>26</v>
      </c>
      <c r="J463" s="9">
        <v>1.32</v>
      </c>
    </row>
    <row r="464" spans="1:10" ht="25.5" customHeight="1" x14ac:dyDescent="0.2">
      <c r="A464" s="157" t="s">
        <v>38</v>
      </c>
      <c r="B464" s="8" t="s">
        <v>3387</v>
      </c>
      <c r="C464" s="157" t="s">
        <v>19</v>
      </c>
      <c r="D464" s="157" t="s">
        <v>3388</v>
      </c>
      <c r="E464" s="196" t="s">
        <v>39</v>
      </c>
      <c r="F464" s="196"/>
      <c r="G464" s="7" t="s">
        <v>47</v>
      </c>
      <c r="H464" s="10">
        <v>5.0999999999999997E-2</v>
      </c>
      <c r="I464" s="9">
        <v>40.020000000000003</v>
      </c>
      <c r="J464" s="9">
        <v>2.04</v>
      </c>
    </row>
    <row r="465" spans="1:10" ht="25.5" x14ac:dyDescent="0.2">
      <c r="A465" s="155" t="s">
        <v>48</v>
      </c>
      <c r="B465" s="12" t="s">
        <v>3389</v>
      </c>
      <c r="C465" s="155" t="s">
        <v>19</v>
      </c>
      <c r="D465" s="155" t="s">
        <v>3390</v>
      </c>
      <c r="E465" s="193" t="s">
        <v>27</v>
      </c>
      <c r="F465" s="193"/>
      <c r="G465" s="11" t="s">
        <v>136</v>
      </c>
      <c r="H465" s="14">
        <v>9.4000000000000004E-3</v>
      </c>
      <c r="I465" s="13">
        <v>3.87</v>
      </c>
      <c r="J465" s="13">
        <v>0.03</v>
      </c>
    </row>
    <row r="466" spans="1:10" x14ac:dyDescent="0.2">
      <c r="A466" s="155" t="s">
        <v>48</v>
      </c>
      <c r="B466" s="12" t="s">
        <v>3391</v>
      </c>
      <c r="C466" s="155" t="s">
        <v>16</v>
      </c>
      <c r="D466" s="155" t="s">
        <v>3392</v>
      </c>
      <c r="E466" s="193" t="s">
        <v>27</v>
      </c>
      <c r="F466" s="193"/>
      <c r="G466" s="11" t="s">
        <v>23</v>
      </c>
      <c r="H466" s="14">
        <v>1.2434000000000001</v>
      </c>
      <c r="I466" s="13">
        <v>9.89</v>
      </c>
      <c r="J466" s="13">
        <v>12.29</v>
      </c>
    </row>
    <row r="467" spans="1:10" x14ac:dyDescent="0.2">
      <c r="A467" s="156"/>
      <c r="B467" s="156"/>
      <c r="C467" s="156"/>
      <c r="D467" s="156"/>
      <c r="E467" s="156" t="s">
        <v>40</v>
      </c>
      <c r="F467" s="15">
        <v>2.94</v>
      </c>
      <c r="G467" s="156" t="s">
        <v>41</v>
      </c>
      <c r="H467" s="15">
        <v>0</v>
      </c>
      <c r="I467" s="156" t="s">
        <v>42</v>
      </c>
      <c r="J467" s="15">
        <v>2.94</v>
      </c>
    </row>
    <row r="468" spans="1:10" ht="15" customHeight="1" thickBot="1" x14ac:dyDescent="0.25">
      <c r="A468" s="156"/>
      <c r="B468" s="156"/>
      <c r="C468" s="156"/>
      <c r="D468" s="156"/>
      <c r="E468" s="156" t="s">
        <v>43</v>
      </c>
      <c r="F468" s="15">
        <v>3.68</v>
      </c>
      <c r="G468" s="156"/>
      <c r="H468" s="197" t="s">
        <v>44</v>
      </c>
      <c r="I468" s="197"/>
      <c r="J468" s="15">
        <v>19.36</v>
      </c>
    </row>
    <row r="469" spans="1:10" ht="15" thickTop="1" x14ac:dyDescent="0.2">
      <c r="A469" s="125"/>
      <c r="B469" s="125"/>
      <c r="C469" s="125"/>
      <c r="D469" s="125"/>
      <c r="E469" s="125"/>
      <c r="F469" s="125"/>
      <c r="G469" s="125"/>
      <c r="H469" s="125"/>
      <c r="I469" s="125"/>
      <c r="J469" s="125"/>
    </row>
    <row r="470" spans="1:10" ht="15" x14ac:dyDescent="0.2">
      <c r="A470" s="158" t="s">
        <v>1038</v>
      </c>
      <c r="B470" s="161" t="s">
        <v>5</v>
      </c>
      <c r="C470" s="158" t="s">
        <v>6</v>
      </c>
      <c r="D470" s="158" t="s">
        <v>7</v>
      </c>
      <c r="E470" s="194" t="s">
        <v>29</v>
      </c>
      <c r="F470" s="194"/>
      <c r="G470" s="163" t="s">
        <v>8</v>
      </c>
      <c r="H470" s="161" t="s">
        <v>9</v>
      </c>
      <c r="I470" s="161" t="s">
        <v>10</v>
      </c>
      <c r="J470" s="161" t="s">
        <v>12</v>
      </c>
    </row>
    <row r="471" spans="1:10" ht="25.5" x14ac:dyDescent="0.2">
      <c r="A471" s="159" t="s">
        <v>37</v>
      </c>
      <c r="B471" s="120" t="s">
        <v>1039</v>
      </c>
      <c r="C471" s="159" t="s">
        <v>16</v>
      </c>
      <c r="D471" s="159" t="s">
        <v>1040</v>
      </c>
      <c r="E471" s="195" t="s">
        <v>2382</v>
      </c>
      <c r="F471" s="195"/>
      <c r="G471" s="121" t="s">
        <v>136</v>
      </c>
      <c r="H471" s="124">
        <v>1</v>
      </c>
      <c r="I471" s="122">
        <v>411.96</v>
      </c>
      <c r="J471" s="122">
        <v>411.96</v>
      </c>
    </row>
    <row r="472" spans="1:10" ht="25.5" customHeight="1" x14ac:dyDescent="0.2">
      <c r="A472" s="157" t="s">
        <v>38</v>
      </c>
      <c r="B472" s="8" t="s">
        <v>3387</v>
      </c>
      <c r="C472" s="157" t="s">
        <v>19</v>
      </c>
      <c r="D472" s="157" t="s">
        <v>3388</v>
      </c>
      <c r="E472" s="196" t="s">
        <v>39</v>
      </c>
      <c r="F472" s="196"/>
      <c r="G472" s="7" t="s">
        <v>47</v>
      </c>
      <c r="H472" s="10">
        <v>1</v>
      </c>
      <c r="I472" s="9">
        <v>40.020000000000003</v>
      </c>
      <c r="J472" s="9">
        <v>40.020000000000003</v>
      </c>
    </row>
    <row r="473" spans="1:10" ht="25.5" customHeight="1" x14ac:dyDescent="0.2">
      <c r="A473" s="157" t="s">
        <v>38</v>
      </c>
      <c r="B473" s="8" t="s">
        <v>3385</v>
      </c>
      <c r="C473" s="157" t="s">
        <v>19</v>
      </c>
      <c r="D473" s="157" t="s">
        <v>3386</v>
      </c>
      <c r="E473" s="196" t="s">
        <v>39</v>
      </c>
      <c r="F473" s="196"/>
      <c r="G473" s="7" t="s">
        <v>47</v>
      </c>
      <c r="H473" s="10">
        <v>1</v>
      </c>
      <c r="I473" s="9">
        <v>26</v>
      </c>
      <c r="J473" s="9">
        <v>26</v>
      </c>
    </row>
    <row r="474" spans="1:10" ht="25.5" x14ac:dyDescent="0.2">
      <c r="A474" s="155" t="s">
        <v>48</v>
      </c>
      <c r="B474" s="12" t="s">
        <v>3393</v>
      </c>
      <c r="C474" s="155" t="s">
        <v>16</v>
      </c>
      <c r="D474" s="155" t="s">
        <v>3394</v>
      </c>
      <c r="E474" s="193" t="s">
        <v>27</v>
      </c>
      <c r="F474" s="193"/>
      <c r="G474" s="11" t="s">
        <v>3395</v>
      </c>
      <c r="H474" s="14">
        <v>1</v>
      </c>
      <c r="I474" s="13">
        <v>345.94</v>
      </c>
      <c r="J474" s="13">
        <v>345.94</v>
      </c>
    </row>
    <row r="475" spans="1:10" x14ac:dyDescent="0.2">
      <c r="A475" s="156"/>
      <c r="B475" s="156"/>
      <c r="C475" s="156"/>
      <c r="D475" s="156"/>
      <c r="E475" s="156" t="s">
        <v>40</v>
      </c>
      <c r="F475" s="15">
        <v>57.84</v>
      </c>
      <c r="G475" s="156" t="s">
        <v>41</v>
      </c>
      <c r="H475" s="15">
        <v>0</v>
      </c>
      <c r="I475" s="156" t="s">
        <v>42</v>
      </c>
      <c r="J475" s="15">
        <v>57.84</v>
      </c>
    </row>
    <row r="476" spans="1:10" ht="15" customHeight="1" thickBot="1" x14ac:dyDescent="0.25">
      <c r="A476" s="156"/>
      <c r="B476" s="156"/>
      <c r="C476" s="156"/>
      <c r="D476" s="156"/>
      <c r="E476" s="156" t="s">
        <v>43</v>
      </c>
      <c r="F476" s="15">
        <v>96.72</v>
      </c>
      <c r="G476" s="156"/>
      <c r="H476" s="197" t="s">
        <v>44</v>
      </c>
      <c r="I476" s="197"/>
      <c r="J476" s="15">
        <v>508.68</v>
      </c>
    </row>
    <row r="477" spans="1:10" ht="15" thickTop="1" x14ac:dyDescent="0.2">
      <c r="A477" s="125"/>
      <c r="B477" s="125"/>
      <c r="C477" s="125"/>
      <c r="D477" s="125"/>
      <c r="E477" s="125"/>
      <c r="F477" s="125"/>
      <c r="G477" s="125"/>
      <c r="H477" s="125"/>
      <c r="I477" s="125"/>
      <c r="J477" s="125"/>
    </row>
    <row r="478" spans="1:10" ht="15" x14ac:dyDescent="0.2">
      <c r="A478" s="158" t="s">
        <v>1041</v>
      </c>
      <c r="B478" s="161" t="s">
        <v>5</v>
      </c>
      <c r="C478" s="158" t="s">
        <v>6</v>
      </c>
      <c r="D478" s="158" t="s">
        <v>7</v>
      </c>
      <c r="E478" s="194" t="s">
        <v>29</v>
      </c>
      <c r="F478" s="194"/>
      <c r="G478" s="163" t="s">
        <v>8</v>
      </c>
      <c r="H478" s="161" t="s">
        <v>9</v>
      </c>
      <c r="I478" s="161" t="s">
        <v>10</v>
      </c>
      <c r="J478" s="161" t="s">
        <v>12</v>
      </c>
    </row>
    <row r="479" spans="1:10" ht="25.5" x14ac:dyDescent="0.2">
      <c r="A479" s="159" t="s">
        <v>37</v>
      </c>
      <c r="B479" s="120" t="s">
        <v>1042</v>
      </c>
      <c r="C479" s="159" t="s">
        <v>16</v>
      </c>
      <c r="D479" s="159" t="s">
        <v>1043</v>
      </c>
      <c r="E479" s="195">
        <v>61</v>
      </c>
      <c r="F479" s="195"/>
      <c r="G479" s="121" t="s">
        <v>23</v>
      </c>
      <c r="H479" s="124">
        <v>1</v>
      </c>
      <c r="I479" s="122">
        <v>41.64</v>
      </c>
      <c r="J479" s="122">
        <v>41.64</v>
      </c>
    </row>
    <row r="480" spans="1:10" ht="25.5" customHeight="1" x14ac:dyDescent="0.2">
      <c r="A480" s="157" t="s">
        <v>38</v>
      </c>
      <c r="B480" s="8" t="s">
        <v>3387</v>
      </c>
      <c r="C480" s="157" t="s">
        <v>19</v>
      </c>
      <c r="D480" s="157" t="s">
        <v>3388</v>
      </c>
      <c r="E480" s="196" t="s">
        <v>39</v>
      </c>
      <c r="F480" s="196"/>
      <c r="G480" s="7" t="s">
        <v>47</v>
      </c>
      <c r="H480" s="10">
        <v>0.45500000000000002</v>
      </c>
      <c r="I480" s="9">
        <v>40.020000000000003</v>
      </c>
      <c r="J480" s="9">
        <v>18.2</v>
      </c>
    </row>
    <row r="481" spans="1:10" ht="25.5" customHeight="1" x14ac:dyDescent="0.2">
      <c r="A481" s="157" t="s">
        <v>38</v>
      </c>
      <c r="B481" s="8" t="s">
        <v>3385</v>
      </c>
      <c r="C481" s="157" t="s">
        <v>19</v>
      </c>
      <c r="D481" s="157" t="s">
        <v>3386</v>
      </c>
      <c r="E481" s="196" t="s">
        <v>39</v>
      </c>
      <c r="F481" s="196"/>
      <c r="G481" s="7" t="s">
        <v>47</v>
      </c>
      <c r="H481" s="10">
        <v>0.45500000000000002</v>
      </c>
      <c r="I481" s="9">
        <v>26</v>
      </c>
      <c r="J481" s="9">
        <v>11.83</v>
      </c>
    </row>
    <row r="482" spans="1:10" x14ac:dyDescent="0.2">
      <c r="A482" s="155" t="s">
        <v>48</v>
      </c>
      <c r="B482" s="12" t="s">
        <v>3396</v>
      </c>
      <c r="C482" s="155" t="s">
        <v>16</v>
      </c>
      <c r="D482" s="155" t="s">
        <v>3397</v>
      </c>
      <c r="E482" s="193" t="s">
        <v>27</v>
      </c>
      <c r="F482" s="193"/>
      <c r="G482" s="11" t="s">
        <v>716</v>
      </c>
      <c r="H482" s="14">
        <v>1</v>
      </c>
      <c r="I482" s="13">
        <v>11.61</v>
      </c>
      <c r="J482" s="13">
        <v>11.61</v>
      </c>
    </row>
    <row r="483" spans="1:10" x14ac:dyDescent="0.2">
      <c r="A483" s="156"/>
      <c r="B483" s="156"/>
      <c r="C483" s="156"/>
      <c r="D483" s="156"/>
      <c r="E483" s="156" t="s">
        <v>40</v>
      </c>
      <c r="F483" s="15">
        <v>26.3</v>
      </c>
      <c r="G483" s="156" t="s">
        <v>41</v>
      </c>
      <c r="H483" s="15">
        <v>0</v>
      </c>
      <c r="I483" s="156" t="s">
        <v>42</v>
      </c>
      <c r="J483" s="15">
        <v>26.3</v>
      </c>
    </row>
    <row r="484" spans="1:10" ht="15" customHeight="1" thickBot="1" x14ac:dyDescent="0.25">
      <c r="A484" s="156"/>
      <c r="B484" s="156"/>
      <c r="C484" s="156"/>
      <c r="D484" s="156"/>
      <c r="E484" s="156" t="s">
        <v>43</v>
      </c>
      <c r="F484" s="15">
        <v>9.74</v>
      </c>
      <c r="G484" s="156"/>
      <c r="H484" s="197" t="s">
        <v>44</v>
      </c>
      <c r="I484" s="197"/>
      <c r="J484" s="15">
        <v>51.38</v>
      </c>
    </row>
    <row r="485" spans="1:10" ht="15" thickTop="1" x14ac:dyDescent="0.2">
      <c r="A485" s="125"/>
      <c r="B485" s="125"/>
      <c r="C485" s="125"/>
      <c r="D485" s="125"/>
      <c r="E485" s="125"/>
      <c r="F485" s="125"/>
      <c r="G485" s="125"/>
      <c r="H485" s="125"/>
      <c r="I485" s="125"/>
      <c r="J485" s="125"/>
    </row>
    <row r="486" spans="1:10" ht="15" x14ac:dyDescent="0.2">
      <c r="A486" s="158" t="s">
        <v>1046</v>
      </c>
      <c r="B486" s="161" t="s">
        <v>5</v>
      </c>
      <c r="C486" s="158" t="s">
        <v>6</v>
      </c>
      <c r="D486" s="158" t="s">
        <v>7</v>
      </c>
      <c r="E486" s="194" t="s">
        <v>29</v>
      </c>
      <c r="F486" s="194"/>
      <c r="G486" s="163" t="s">
        <v>8</v>
      </c>
      <c r="H486" s="161" t="s">
        <v>9</v>
      </c>
      <c r="I486" s="161" t="s">
        <v>10</v>
      </c>
      <c r="J486" s="161" t="s">
        <v>12</v>
      </c>
    </row>
    <row r="487" spans="1:10" ht="25.5" x14ac:dyDescent="0.2">
      <c r="A487" s="159" t="s">
        <v>37</v>
      </c>
      <c r="B487" s="120" t="s">
        <v>1047</v>
      </c>
      <c r="C487" s="159" t="s">
        <v>16</v>
      </c>
      <c r="D487" s="159" t="s">
        <v>1048</v>
      </c>
      <c r="E487" s="195">
        <v>190</v>
      </c>
      <c r="F487" s="195"/>
      <c r="G487" s="121" t="s">
        <v>136</v>
      </c>
      <c r="H487" s="124">
        <v>1</v>
      </c>
      <c r="I487" s="122">
        <v>1080.23</v>
      </c>
      <c r="J487" s="122">
        <v>1080.23</v>
      </c>
    </row>
    <row r="488" spans="1:10" ht="25.5" customHeight="1" x14ac:dyDescent="0.2">
      <c r="A488" s="157" t="s">
        <v>38</v>
      </c>
      <c r="B488" s="8" t="s">
        <v>193</v>
      </c>
      <c r="C488" s="157" t="s">
        <v>19</v>
      </c>
      <c r="D488" s="157" t="s">
        <v>194</v>
      </c>
      <c r="E488" s="196" t="s">
        <v>39</v>
      </c>
      <c r="F488" s="196"/>
      <c r="G488" s="7" t="s">
        <v>47</v>
      </c>
      <c r="H488" s="10">
        <v>1.6879999999999999</v>
      </c>
      <c r="I488" s="9">
        <v>24.85</v>
      </c>
      <c r="J488" s="9">
        <v>41.94</v>
      </c>
    </row>
    <row r="489" spans="1:10" ht="25.5" customHeight="1" x14ac:dyDescent="0.2">
      <c r="A489" s="157" t="s">
        <v>38</v>
      </c>
      <c r="B489" s="8" t="s">
        <v>254</v>
      </c>
      <c r="C489" s="157" t="s">
        <v>19</v>
      </c>
      <c r="D489" s="157" t="s">
        <v>255</v>
      </c>
      <c r="E489" s="196" t="s">
        <v>39</v>
      </c>
      <c r="F489" s="196"/>
      <c r="G489" s="7" t="s">
        <v>47</v>
      </c>
      <c r="H489" s="10">
        <v>1.9690000000000001</v>
      </c>
      <c r="I489" s="9">
        <v>32.53</v>
      </c>
      <c r="J489" s="9">
        <v>64.05</v>
      </c>
    </row>
    <row r="490" spans="1:10" x14ac:dyDescent="0.2">
      <c r="A490" s="155" t="s">
        <v>48</v>
      </c>
      <c r="B490" s="12" t="s">
        <v>3398</v>
      </c>
      <c r="C490" s="155" t="s">
        <v>19</v>
      </c>
      <c r="D490" s="155" t="s">
        <v>3399</v>
      </c>
      <c r="E490" s="193" t="s">
        <v>27</v>
      </c>
      <c r="F490" s="193"/>
      <c r="G490" s="11" t="s">
        <v>136</v>
      </c>
      <c r="H490" s="14">
        <v>0.08</v>
      </c>
      <c r="I490" s="13">
        <v>11.26</v>
      </c>
      <c r="J490" s="13">
        <v>0.9</v>
      </c>
    </row>
    <row r="491" spans="1:10" x14ac:dyDescent="0.2">
      <c r="A491" s="155" t="s">
        <v>48</v>
      </c>
      <c r="B491" s="12" t="s">
        <v>3400</v>
      </c>
      <c r="C491" s="155" t="s">
        <v>16</v>
      </c>
      <c r="D491" s="155" t="s">
        <v>3401</v>
      </c>
      <c r="E491" s="193" t="s">
        <v>27</v>
      </c>
      <c r="F491" s="193"/>
      <c r="G491" s="11" t="s">
        <v>136</v>
      </c>
      <c r="H491" s="14">
        <v>1</v>
      </c>
      <c r="I491" s="13">
        <v>973.34</v>
      </c>
      <c r="J491" s="13">
        <v>973.34</v>
      </c>
    </row>
    <row r="492" spans="1:10" x14ac:dyDescent="0.2">
      <c r="A492" s="156"/>
      <c r="B492" s="156"/>
      <c r="C492" s="156"/>
      <c r="D492" s="156"/>
      <c r="E492" s="156" t="s">
        <v>40</v>
      </c>
      <c r="F492" s="15">
        <v>93.52</v>
      </c>
      <c r="G492" s="156" t="s">
        <v>41</v>
      </c>
      <c r="H492" s="15">
        <v>0</v>
      </c>
      <c r="I492" s="156" t="s">
        <v>42</v>
      </c>
      <c r="J492" s="15">
        <v>93.52</v>
      </c>
    </row>
    <row r="493" spans="1:10" ht="15" customHeight="1" thickBot="1" x14ac:dyDescent="0.25">
      <c r="A493" s="156"/>
      <c r="B493" s="156"/>
      <c r="C493" s="156"/>
      <c r="D493" s="156"/>
      <c r="E493" s="156" t="s">
        <v>43</v>
      </c>
      <c r="F493" s="15">
        <v>253.69</v>
      </c>
      <c r="G493" s="156"/>
      <c r="H493" s="197" t="s">
        <v>44</v>
      </c>
      <c r="I493" s="197"/>
      <c r="J493" s="15">
        <v>1333.92</v>
      </c>
    </row>
    <row r="494" spans="1:10" ht="15" thickTop="1" x14ac:dyDescent="0.2">
      <c r="A494" s="125"/>
      <c r="B494" s="125"/>
      <c r="C494" s="125"/>
      <c r="D494" s="125"/>
      <c r="E494" s="125"/>
      <c r="F494" s="125"/>
      <c r="G494" s="125"/>
      <c r="H494" s="125"/>
      <c r="I494" s="125"/>
      <c r="J494" s="125"/>
    </row>
    <row r="495" spans="1:10" ht="15" x14ac:dyDescent="0.2">
      <c r="A495" s="158" t="s">
        <v>1052</v>
      </c>
      <c r="B495" s="161" t="s">
        <v>5</v>
      </c>
      <c r="C495" s="158" t="s">
        <v>6</v>
      </c>
      <c r="D495" s="158" t="s">
        <v>7</v>
      </c>
      <c r="E495" s="194" t="s">
        <v>29</v>
      </c>
      <c r="F495" s="194"/>
      <c r="G495" s="163" t="s">
        <v>8</v>
      </c>
      <c r="H495" s="161" t="s">
        <v>9</v>
      </c>
      <c r="I495" s="161" t="s">
        <v>10</v>
      </c>
      <c r="J495" s="161" t="s">
        <v>12</v>
      </c>
    </row>
    <row r="496" spans="1:10" x14ac:dyDescent="0.2">
      <c r="A496" s="159" t="s">
        <v>37</v>
      </c>
      <c r="B496" s="120" t="s">
        <v>1053</v>
      </c>
      <c r="C496" s="159" t="s">
        <v>16</v>
      </c>
      <c r="D496" s="159" t="s">
        <v>1054</v>
      </c>
      <c r="E496" s="195">
        <v>190</v>
      </c>
      <c r="F496" s="195"/>
      <c r="G496" s="121" t="s">
        <v>136</v>
      </c>
      <c r="H496" s="124">
        <v>1</v>
      </c>
      <c r="I496" s="122">
        <v>145.82</v>
      </c>
      <c r="J496" s="122">
        <v>145.82</v>
      </c>
    </row>
    <row r="497" spans="1:10" ht="25.5" customHeight="1" x14ac:dyDescent="0.2">
      <c r="A497" s="157" t="s">
        <v>38</v>
      </c>
      <c r="B497" s="8" t="s">
        <v>254</v>
      </c>
      <c r="C497" s="157" t="s">
        <v>19</v>
      </c>
      <c r="D497" s="157" t="s">
        <v>255</v>
      </c>
      <c r="E497" s="196" t="s">
        <v>39</v>
      </c>
      <c r="F497" s="196"/>
      <c r="G497" s="7" t="s">
        <v>47</v>
      </c>
      <c r="H497" s="10">
        <v>0.77400000000000002</v>
      </c>
      <c r="I497" s="9">
        <v>32.53</v>
      </c>
      <c r="J497" s="9">
        <v>25.17</v>
      </c>
    </row>
    <row r="498" spans="1:10" ht="25.5" customHeight="1" x14ac:dyDescent="0.2">
      <c r="A498" s="157" t="s">
        <v>38</v>
      </c>
      <c r="B498" s="8" t="s">
        <v>193</v>
      </c>
      <c r="C498" s="157" t="s">
        <v>19</v>
      </c>
      <c r="D498" s="157" t="s">
        <v>194</v>
      </c>
      <c r="E498" s="196" t="s">
        <v>39</v>
      </c>
      <c r="F498" s="196"/>
      <c r="G498" s="7" t="s">
        <v>47</v>
      </c>
      <c r="H498" s="10">
        <v>0.77400000000000002</v>
      </c>
      <c r="I498" s="9">
        <v>24.85</v>
      </c>
      <c r="J498" s="9">
        <v>19.23</v>
      </c>
    </row>
    <row r="499" spans="1:10" x14ac:dyDescent="0.2">
      <c r="A499" s="155" t="s">
        <v>48</v>
      </c>
      <c r="B499" s="12" t="s">
        <v>3398</v>
      </c>
      <c r="C499" s="155" t="s">
        <v>19</v>
      </c>
      <c r="D499" s="155" t="s">
        <v>3399</v>
      </c>
      <c r="E499" s="193" t="s">
        <v>27</v>
      </c>
      <c r="F499" s="193"/>
      <c r="G499" s="11" t="s">
        <v>136</v>
      </c>
      <c r="H499" s="14">
        <v>0.01</v>
      </c>
      <c r="I499" s="13">
        <v>11.26</v>
      </c>
      <c r="J499" s="13">
        <v>0.11</v>
      </c>
    </row>
    <row r="500" spans="1:10" x14ac:dyDescent="0.2">
      <c r="A500" s="155" t="s">
        <v>48</v>
      </c>
      <c r="B500" s="12" t="s">
        <v>3402</v>
      </c>
      <c r="C500" s="155" t="s">
        <v>19</v>
      </c>
      <c r="D500" s="155" t="s">
        <v>3403</v>
      </c>
      <c r="E500" s="193" t="s">
        <v>27</v>
      </c>
      <c r="F500" s="193"/>
      <c r="G500" s="11" t="s">
        <v>136</v>
      </c>
      <c r="H500" s="14">
        <v>1</v>
      </c>
      <c r="I500" s="13">
        <v>101.31</v>
      </c>
      <c r="J500" s="13">
        <v>101.31</v>
      </c>
    </row>
    <row r="501" spans="1:10" x14ac:dyDescent="0.2">
      <c r="A501" s="156"/>
      <c r="B501" s="156"/>
      <c r="C501" s="156"/>
      <c r="D501" s="156"/>
      <c r="E501" s="156" t="s">
        <v>40</v>
      </c>
      <c r="F501" s="15">
        <v>39.119999999999997</v>
      </c>
      <c r="G501" s="156" t="s">
        <v>41</v>
      </c>
      <c r="H501" s="15">
        <v>0</v>
      </c>
      <c r="I501" s="156" t="s">
        <v>42</v>
      </c>
      <c r="J501" s="15">
        <v>39.119999999999997</v>
      </c>
    </row>
    <row r="502" spans="1:10" ht="15" customHeight="1" thickBot="1" x14ac:dyDescent="0.25">
      <c r="A502" s="156"/>
      <c r="B502" s="156"/>
      <c r="C502" s="156"/>
      <c r="D502" s="156"/>
      <c r="E502" s="156" t="s">
        <v>43</v>
      </c>
      <c r="F502" s="15">
        <v>34.19</v>
      </c>
      <c r="G502" s="156"/>
      <c r="H502" s="197" t="s">
        <v>44</v>
      </c>
      <c r="I502" s="197"/>
      <c r="J502" s="15">
        <v>180.01</v>
      </c>
    </row>
    <row r="503" spans="1:10" ht="15" thickTop="1" x14ac:dyDescent="0.2">
      <c r="A503" s="125"/>
      <c r="B503" s="125"/>
      <c r="C503" s="125"/>
      <c r="D503" s="125"/>
      <c r="E503" s="125"/>
      <c r="F503" s="125"/>
      <c r="G503" s="125"/>
      <c r="H503" s="125"/>
      <c r="I503" s="125"/>
      <c r="J503" s="125"/>
    </row>
    <row r="504" spans="1:10" ht="15" x14ac:dyDescent="0.2">
      <c r="A504" s="158" t="s">
        <v>1061</v>
      </c>
      <c r="B504" s="161" t="s">
        <v>5</v>
      </c>
      <c r="C504" s="158" t="s">
        <v>6</v>
      </c>
      <c r="D504" s="158" t="s">
        <v>7</v>
      </c>
      <c r="E504" s="194" t="s">
        <v>29</v>
      </c>
      <c r="F504" s="194"/>
      <c r="G504" s="163" t="s">
        <v>8</v>
      </c>
      <c r="H504" s="161" t="s">
        <v>9</v>
      </c>
      <c r="I504" s="161" t="s">
        <v>10</v>
      </c>
      <c r="J504" s="161" t="s">
        <v>12</v>
      </c>
    </row>
    <row r="505" spans="1:10" ht="38.25" customHeight="1" x14ac:dyDescent="0.2">
      <c r="A505" s="159" t="s">
        <v>37</v>
      </c>
      <c r="B505" s="120" t="s">
        <v>1062</v>
      </c>
      <c r="C505" s="159" t="s">
        <v>16</v>
      </c>
      <c r="D505" s="159" t="s">
        <v>1063</v>
      </c>
      <c r="E505" s="195" t="s">
        <v>246</v>
      </c>
      <c r="F505" s="195"/>
      <c r="G505" s="121" t="s">
        <v>136</v>
      </c>
      <c r="H505" s="124">
        <v>1</v>
      </c>
      <c r="I505" s="122">
        <v>192.26</v>
      </c>
      <c r="J505" s="122">
        <v>192.26</v>
      </c>
    </row>
    <row r="506" spans="1:10" ht="25.5" customHeight="1" x14ac:dyDescent="0.2">
      <c r="A506" s="157" t="s">
        <v>38</v>
      </c>
      <c r="B506" s="8" t="s">
        <v>254</v>
      </c>
      <c r="C506" s="157" t="s">
        <v>19</v>
      </c>
      <c r="D506" s="157" t="s">
        <v>255</v>
      </c>
      <c r="E506" s="196" t="s">
        <v>39</v>
      </c>
      <c r="F506" s="196"/>
      <c r="G506" s="7" t="s">
        <v>47</v>
      </c>
      <c r="H506" s="10">
        <v>9.6000000000000002E-2</v>
      </c>
      <c r="I506" s="9">
        <v>32.53</v>
      </c>
      <c r="J506" s="9">
        <v>3.12</v>
      </c>
    </row>
    <row r="507" spans="1:10" ht="25.5" customHeight="1" x14ac:dyDescent="0.2">
      <c r="A507" s="157" t="s">
        <v>38</v>
      </c>
      <c r="B507" s="8" t="s">
        <v>45</v>
      </c>
      <c r="C507" s="157" t="s">
        <v>19</v>
      </c>
      <c r="D507" s="157" t="s">
        <v>46</v>
      </c>
      <c r="E507" s="196" t="s">
        <v>39</v>
      </c>
      <c r="F507" s="196"/>
      <c r="G507" s="7" t="s">
        <v>47</v>
      </c>
      <c r="H507" s="10">
        <v>3.0300000000000001E-2</v>
      </c>
      <c r="I507" s="9">
        <v>23.62</v>
      </c>
      <c r="J507" s="9">
        <v>0.71</v>
      </c>
    </row>
    <row r="508" spans="1:10" x14ac:dyDescent="0.2">
      <c r="A508" s="155" t="s">
        <v>48</v>
      </c>
      <c r="B508" s="12" t="s">
        <v>289</v>
      </c>
      <c r="C508" s="155" t="s">
        <v>19</v>
      </c>
      <c r="D508" s="155" t="s">
        <v>290</v>
      </c>
      <c r="E508" s="193" t="s">
        <v>27</v>
      </c>
      <c r="F508" s="193"/>
      <c r="G508" s="11" t="s">
        <v>136</v>
      </c>
      <c r="H508" s="14">
        <v>2.1000000000000001E-2</v>
      </c>
      <c r="I508" s="13">
        <v>4.95</v>
      </c>
      <c r="J508" s="13">
        <v>0.1</v>
      </c>
    </row>
    <row r="509" spans="1:10" ht="38.25" x14ac:dyDescent="0.2">
      <c r="A509" s="155" t="s">
        <v>48</v>
      </c>
      <c r="B509" s="12" t="s">
        <v>291</v>
      </c>
      <c r="C509" s="155" t="s">
        <v>19</v>
      </c>
      <c r="D509" s="155" t="s">
        <v>292</v>
      </c>
      <c r="E509" s="193" t="s">
        <v>27</v>
      </c>
      <c r="F509" s="193"/>
      <c r="G509" s="11" t="s">
        <v>136</v>
      </c>
      <c r="H509" s="14">
        <v>1</v>
      </c>
      <c r="I509" s="13">
        <v>188.33</v>
      </c>
      <c r="J509" s="13">
        <v>188.33</v>
      </c>
    </row>
    <row r="510" spans="1:10" x14ac:dyDescent="0.2">
      <c r="A510" s="156"/>
      <c r="B510" s="156"/>
      <c r="C510" s="156"/>
      <c r="D510" s="156"/>
      <c r="E510" s="156" t="s">
        <v>40</v>
      </c>
      <c r="F510" s="15">
        <v>3.38</v>
      </c>
      <c r="G510" s="156" t="s">
        <v>41</v>
      </c>
      <c r="H510" s="15">
        <v>0</v>
      </c>
      <c r="I510" s="156" t="s">
        <v>42</v>
      </c>
      <c r="J510" s="15">
        <v>3.38</v>
      </c>
    </row>
    <row r="511" spans="1:10" ht="15" customHeight="1" thickBot="1" x14ac:dyDescent="0.25">
      <c r="A511" s="156"/>
      <c r="B511" s="156"/>
      <c r="C511" s="156"/>
      <c r="D511" s="156"/>
      <c r="E511" s="156" t="s">
        <v>43</v>
      </c>
      <c r="F511" s="15">
        <v>45.17</v>
      </c>
      <c r="G511" s="156"/>
      <c r="H511" s="197" t="s">
        <v>44</v>
      </c>
      <c r="I511" s="197"/>
      <c r="J511" s="15">
        <v>237.43</v>
      </c>
    </row>
    <row r="512" spans="1:10" ht="15" thickTop="1" x14ac:dyDescent="0.2">
      <c r="A512" s="125"/>
      <c r="B512" s="125"/>
      <c r="C512" s="125"/>
      <c r="D512" s="125"/>
      <c r="E512" s="125"/>
      <c r="F512" s="125"/>
      <c r="G512" s="125"/>
      <c r="H512" s="125"/>
      <c r="I512" s="125"/>
      <c r="J512" s="125"/>
    </row>
    <row r="513" spans="1:10" ht="15" x14ac:dyDescent="0.2">
      <c r="A513" s="158" t="s">
        <v>1075</v>
      </c>
      <c r="B513" s="161" t="s">
        <v>5</v>
      </c>
      <c r="C513" s="158" t="s">
        <v>6</v>
      </c>
      <c r="D513" s="158" t="s">
        <v>7</v>
      </c>
      <c r="E513" s="194" t="s">
        <v>29</v>
      </c>
      <c r="F513" s="194"/>
      <c r="G513" s="163" t="s">
        <v>8</v>
      </c>
      <c r="H513" s="161" t="s">
        <v>9</v>
      </c>
      <c r="I513" s="161" t="s">
        <v>10</v>
      </c>
      <c r="J513" s="161" t="s">
        <v>12</v>
      </c>
    </row>
    <row r="514" spans="1:10" ht="38.25" customHeight="1" x14ac:dyDescent="0.2">
      <c r="A514" s="159" t="s">
        <v>37</v>
      </c>
      <c r="B514" s="120" t="s">
        <v>1076</v>
      </c>
      <c r="C514" s="159" t="s">
        <v>16</v>
      </c>
      <c r="D514" s="159" t="s">
        <v>1077</v>
      </c>
      <c r="E514" s="195" t="s">
        <v>246</v>
      </c>
      <c r="F514" s="195"/>
      <c r="G514" s="121" t="s">
        <v>136</v>
      </c>
      <c r="H514" s="124">
        <v>1</v>
      </c>
      <c r="I514" s="122">
        <v>472.78</v>
      </c>
      <c r="J514" s="122">
        <v>472.78</v>
      </c>
    </row>
    <row r="515" spans="1:10" ht="25.5" customHeight="1" x14ac:dyDescent="0.2">
      <c r="A515" s="157" t="s">
        <v>38</v>
      </c>
      <c r="B515" s="8" t="s">
        <v>254</v>
      </c>
      <c r="C515" s="157" t="s">
        <v>19</v>
      </c>
      <c r="D515" s="157" t="s">
        <v>255</v>
      </c>
      <c r="E515" s="196" t="s">
        <v>39</v>
      </c>
      <c r="F515" s="196"/>
      <c r="G515" s="7" t="s">
        <v>47</v>
      </c>
      <c r="H515" s="10">
        <v>0.87880000000000003</v>
      </c>
      <c r="I515" s="9">
        <v>32.53</v>
      </c>
      <c r="J515" s="9">
        <v>28.58</v>
      </c>
    </row>
    <row r="516" spans="1:10" ht="25.5" customHeight="1" x14ac:dyDescent="0.2">
      <c r="A516" s="157" t="s">
        <v>38</v>
      </c>
      <c r="B516" s="8" t="s">
        <v>45</v>
      </c>
      <c r="C516" s="157" t="s">
        <v>19</v>
      </c>
      <c r="D516" s="157" t="s">
        <v>46</v>
      </c>
      <c r="E516" s="196" t="s">
        <v>39</v>
      </c>
      <c r="F516" s="196"/>
      <c r="G516" s="7" t="s">
        <v>47</v>
      </c>
      <c r="H516" s="10">
        <v>0.44429999999999997</v>
      </c>
      <c r="I516" s="9">
        <v>23.62</v>
      </c>
      <c r="J516" s="9">
        <v>10.49</v>
      </c>
    </row>
    <row r="517" spans="1:10" ht="38.25" x14ac:dyDescent="0.2">
      <c r="A517" s="155" t="s">
        <v>48</v>
      </c>
      <c r="B517" s="12" t="s">
        <v>280</v>
      </c>
      <c r="C517" s="155" t="s">
        <v>19</v>
      </c>
      <c r="D517" s="155" t="s">
        <v>281</v>
      </c>
      <c r="E517" s="193" t="s">
        <v>27</v>
      </c>
      <c r="F517" s="193"/>
      <c r="G517" s="11" t="s">
        <v>136</v>
      </c>
      <c r="H517" s="14">
        <v>6</v>
      </c>
      <c r="I517" s="13">
        <v>22.41</v>
      </c>
      <c r="J517" s="13">
        <v>134.46</v>
      </c>
    </row>
    <row r="518" spans="1:10" x14ac:dyDescent="0.2">
      <c r="A518" s="155" t="s">
        <v>48</v>
      </c>
      <c r="B518" s="12" t="s">
        <v>3313</v>
      </c>
      <c r="C518" s="155" t="s">
        <v>19</v>
      </c>
      <c r="D518" s="155" t="s">
        <v>3314</v>
      </c>
      <c r="E518" s="193" t="s">
        <v>27</v>
      </c>
      <c r="F518" s="193"/>
      <c r="G518" s="11" t="s">
        <v>158</v>
      </c>
      <c r="H518" s="14">
        <v>7.6499999999999999E-2</v>
      </c>
      <c r="I518" s="13">
        <v>86.57</v>
      </c>
      <c r="J518" s="13">
        <v>6.62</v>
      </c>
    </row>
    <row r="519" spans="1:10" ht="25.5" x14ac:dyDescent="0.2">
      <c r="A519" s="155" t="s">
        <v>48</v>
      </c>
      <c r="B519" s="12" t="s">
        <v>3404</v>
      </c>
      <c r="C519" s="155" t="s">
        <v>19</v>
      </c>
      <c r="D519" s="155" t="s">
        <v>3405</v>
      </c>
      <c r="E519" s="193" t="s">
        <v>27</v>
      </c>
      <c r="F519" s="193"/>
      <c r="G519" s="11" t="s">
        <v>136</v>
      </c>
      <c r="H519" s="14">
        <v>1</v>
      </c>
      <c r="I519" s="13">
        <v>87.81</v>
      </c>
      <c r="J519" s="13">
        <v>87.81</v>
      </c>
    </row>
    <row r="520" spans="1:10" x14ac:dyDescent="0.2">
      <c r="A520" s="155" t="s">
        <v>48</v>
      </c>
      <c r="B520" s="12" t="s">
        <v>3406</v>
      </c>
      <c r="C520" s="155" t="s">
        <v>16</v>
      </c>
      <c r="D520" s="155" t="s">
        <v>3407</v>
      </c>
      <c r="E520" s="193" t="s">
        <v>27</v>
      </c>
      <c r="F520" s="193"/>
      <c r="G520" s="11" t="s">
        <v>136</v>
      </c>
      <c r="H520" s="14">
        <v>1</v>
      </c>
      <c r="I520" s="13">
        <v>204.82</v>
      </c>
      <c r="J520" s="13">
        <v>204.82</v>
      </c>
    </row>
    <row r="521" spans="1:10" x14ac:dyDescent="0.2">
      <c r="A521" s="156"/>
      <c r="B521" s="156"/>
      <c r="C521" s="156"/>
      <c r="D521" s="156"/>
      <c r="E521" s="156" t="s">
        <v>40</v>
      </c>
      <c r="F521" s="15">
        <v>34.31</v>
      </c>
      <c r="G521" s="156" t="s">
        <v>41</v>
      </c>
      <c r="H521" s="15">
        <v>0</v>
      </c>
      <c r="I521" s="156" t="s">
        <v>42</v>
      </c>
      <c r="J521" s="15">
        <v>34.31</v>
      </c>
    </row>
    <row r="522" spans="1:10" ht="15" customHeight="1" thickBot="1" x14ac:dyDescent="0.25">
      <c r="A522" s="156"/>
      <c r="B522" s="156"/>
      <c r="C522" s="156"/>
      <c r="D522" s="156"/>
      <c r="E522" s="156" t="s">
        <v>43</v>
      </c>
      <c r="F522" s="15">
        <v>111</v>
      </c>
      <c r="G522" s="156"/>
      <c r="H522" s="197" t="s">
        <v>44</v>
      </c>
      <c r="I522" s="197"/>
      <c r="J522" s="15">
        <v>583.78</v>
      </c>
    </row>
    <row r="523" spans="1:10" ht="15" thickTop="1" x14ac:dyDescent="0.2">
      <c r="A523" s="125"/>
      <c r="B523" s="125"/>
      <c r="C523" s="125"/>
      <c r="D523" s="125"/>
      <c r="E523" s="125"/>
      <c r="F523" s="125"/>
      <c r="G523" s="125"/>
      <c r="H523" s="125"/>
      <c r="I523" s="125"/>
      <c r="J523" s="125"/>
    </row>
    <row r="524" spans="1:10" ht="15" x14ac:dyDescent="0.2">
      <c r="A524" s="158" t="s">
        <v>1080</v>
      </c>
      <c r="B524" s="161" t="s">
        <v>5</v>
      </c>
      <c r="C524" s="158" t="s">
        <v>6</v>
      </c>
      <c r="D524" s="158" t="s">
        <v>7</v>
      </c>
      <c r="E524" s="194" t="s">
        <v>29</v>
      </c>
      <c r="F524" s="194"/>
      <c r="G524" s="163" t="s">
        <v>8</v>
      </c>
      <c r="H524" s="161" t="s">
        <v>9</v>
      </c>
      <c r="I524" s="161" t="s">
        <v>10</v>
      </c>
      <c r="J524" s="161" t="s">
        <v>12</v>
      </c>
    </row>
    <row r="525" spans="1:10" ht="25.5" customHeight="1" x14ac:dyDescent="0.2">
      <c r="A525" s="159" t="s">
        <v>37</v>
      </c>
      <c r="B525" s="120" t="s">
        <v>270</v>
      </c>
      <c r="C525" s="159" t="s">
        <v>16</v>
      </c>
      <c r="D525" s="159" t="s">
        <v>271</v>
      </c>
      <c r="E525" s="195" t="s">
        <v>246</v>
      </c>
      <c r="F525" s="195"/>
      <c r="G525" s="121" t="s">
        <v>136</v>
      </c>
      <c r="H525" s="124">
        <v>1</v>
      </c>
      <c r="I525" s="122">
        <v>64.58</v>
      </c>
      <c r="J525" s="122">
        <v>64.58</v>
      </c>
    </row>
    <row r="526" spans="1:10" ht="25.5" customHeight="1" x14ac:dyDescent="0.2">
      <c r="A526" s="157" t="s">
        <v>38</v>
      </c>
      <c r="B526" s="8" t="s">
        <v>254</v>
      </c>
      <c r="C526" s="157" t="s">
        <v>19</v>
      </c>
      <c r="D526" s="157" t="s">
        <v>255</v>
      </c>
      <c r="E526" s="196" t="s">
        <v>39</v>
      </c>
      <c r="F526" s="196"/>
      <c r="G526" s="7" t="s">
        <v>47</v>
      </c>
      <c r="H526" s="10">
        <v>0.31619999999999998</v>
      </c>
      <c r="I526" s="9">
        <v>32.53</v>
      </c>
      <c r="J526" s="9">
        <v>10.28</v>
      </c>
    </row>
    <row r="527" spans="1:10" ht="25.5" customHeight="1" x14ac:dyDescent="0.2">
      <c r="A527" s="157" t="s">
        <v>38</v>
      </c>
      <c r="B527" s="8" t="s">
        <v>45</v>
      </c>
      <c r="C527" s="157" t="s">
        <v>19</v>
      </c>
      <c r="D527" s="157" t="s">
        <v>46</v>
      </c>
      <c r="E527" s="196" t="s">
        <v>39</v>
      </c>
      <c r="F527" s="196"/>
      <c r="G527" s="7" t="s">
        <v>47</v>
      </c>
      <c r="H527" s="10">
        <v>9.9599999999999994E-2</v>
      </c>
      <c r="I527" s="9">
        <v>23.62</v>
      </c>
      <c r="J527" s="9">
        <v>2.35</v>
      </c>
    </row>
    <row r="528" spans="1:10" ht="25.5" x14ac:dyDescent="0.2">
      <c r="A528" s="155" t="s">
        <v>48</v>
      </c>
      <c r="B528" s="12" t="s">
        <v>234</v>
      </c>
      <c r="C528" s="155" t="s">
        <v>19</v>
      </c>
      <c r="D528" s="155" t="s">
        <v>235</v>
      </c>
      <c r="E528" s="193" t="s">
        <v>27</v>
      </c>
      <c r="F528" s="193"/>
      <c r="G528" s="11" t="s">
        <v>136</v>
      </c>
      <c r="H528" s="14">
        <v>1</v>
      </c>
      <c r="I528" s="13">
        <v>51.95</v>
      </c>
      <c r="J528" s="13">
        <v>51.95</v>
      </c>
    </row>
    <row r="529" spans="1:10" x14ac:dyDescent="0.2">
      <c r="A529" s="156"/>
      <c r="B529" s="156"/>
      <c r="C529" s="156"/>
      <c r="D529" s="156"/>
      <c r="E529" s="156" t="s">
        <v>40</v>
      </c>
      <c r="F529" s="15">
        <v>11.15</v>
      </c>
      <c r="G529" s="156" t="s">
        <v>41</v>
      </c>
      <c r="H529" s="15">
        <v>0</v>
      </c>
      <c r="I529" s="156" t="s">
        <v>42</v>
      </c>
      <c r="J529" s="15">
        <v>11.15</v>
      </c>
    </row>
    <row r="530" spans="1:10" ht="15" customHeight="1" thickBot="1" x14ac:dyDescent="0.25">
      <c r="A530" s="156"/>
      <c r="B530" s="156"/>
      <c r="C530" s="156"/>
      <c r="D530" s="156"/>
      <c r="E530" s="156" t="s">
        <v>43</v>
      </c>
      <c r="F530" s="15">
        <v>15.15</v>
      </c>
      <c r="G530" s="156"/>
      <c r="H530" s="197" t="s">
        <v>44</v>
      </c>
      <c r="I530" s="197"/>
      <c r="J530" s="15">
        <v>79.73</v>
      </c>
    </row>
    <row r="531" spans="1:10" ht="15" thickTop="1" x14ac:dyDescent="0.2">
      <c r="A531" s="125"/>
      <c r="B531" s="125"/>
      <c r="C531" s="125"/>
      <c r="D531" s="125"/>
      <c r="E531" s="125"/>
      <c r="F531" s="125"/>
      <c r="G531" s="125"/>
      <c r="H531" s="125"/>
      <c r="I531" s="125"/>
      <c r="J531" s="125"/>
    </row>
    <row r="532" spans="1:10" ht="15" x14ac:dyDescent="0.2">
      <c r="A532" s="158" t="s">
        <v>1081</v>
      </c>
      <c r="B532" s="161" t="s">
        <v>5</v>
      </c>
      <c r="C532" s="158" t="s">
        <v>6</v>
      </c>
      <c r="D532" s="158" t="s">
        <v>7</v>
      </c>
      <c r="E532" s="194" t="s">
        <v>29</v>
      </c>
      <c r="F532" s="194"/>
      <c r="G532" s="163" t="s">
        <v>8</v>
      </c>
      <c r="H532" s="161" t="s">
        <v>9</v>
      </c>
      <c r="I532" s="161" t="s">
        <v>10</v>
      </c>
      <c r="J532" s="161" t="s">
        <v>12</v>
      </c>
    </row>
    <row r="533" spans="1:10" ht="25.5" customHeight="1" x14ac:dyDescent="0.2">
      <c r="A533" s="159" t="s">
        <v>37</v>
      </c>
      <c r="B533" s="120" t="s">
        <v>268</v>
      </c>
      <c r="C533" s="159" t="s">
        <v>16</v>
      </c>
      <c r="D533" s="159" t="s">
        <v>269</v>
      </c>
      <c r="E533" s="195" t="s">
        <v>246</v>
      </c>
      <c r="F533" s="195"/>
      <c r="G533" s="121" t="s">
        <v>136</v>
      </c>
      <c r="H533" s="124">
        <v>1</v>
      </c>
      <c r="I533" s="122">
        <v>64.58</v>
      </c>
      <c r="J533" s="122">
        <v>64.58</v>
      </c>
    </row>
    <row r="534" spans="1:10" ht="25.5" customHeight="1" x14ac:dyDescent="0.2">
      <c r="A534" s="157" t="s">
        <v>38</v>
      </c>
      <c r="B534" s="8" t="s">
        <v>254</v>
      </c>
      <c r="C534" s="157" t="s">
        <v>19</v>
      </c>
      <c r="D534" s="157" t="s">
        <v>255</v>
      </c>
      <c r="E534" s="196" t="s">
        <v>39</v>
      </c>
      <c r="F534" s="196"/>
      <c r="G534" s="7" t="s">
        <v>47</v>
      </c>
      <c r="H534" s="10">
        <v>0.31619999999999998</v>
      </c>
      <c r="I534" s="9">
        <v>32.53</v>
      </c>
      <c r="J534" s="9">
        <v>10.28</v>
      </c>
    </row>
    <row r="535" spans="1:10" ht="25.5" customHeight="1" x14ac:dyDescent="0.2">
      <c r="A535" s="157" t="s">
        <v>38</v>
      </c>
      <c r="B535" s="8" t="s">
        <v>45</v>
      </c>
      <c r="C535" s="157" t="s">
        <v>19</v>
      </c>
      <c r="D535" s="157" t="s">
        <v>46</v>
      </c>
      <c r="E535" s="196" t="s">
        <v>39</v>
      </c>
      <c r="F535" s="196"/>
      <c r="G535" s="7" t="s">
        <v>47</v>
      </c>
      <c r="H535" s="10">
        <v>9.9599999999999994E-2</v>
      </c>
      <c r="I535" s="9">
        <v>23.62</v>
      </c>
      <c r="J535" s="9">
        <v>2.35</v>
      </c>
    </row>
    <row r="536" spans="1:10" ht="25.5" x14ac:dyDescent="0.2">
      <c r="A536" s="155" t="s">
        <v>48</v>
      </c>
      <c r="B536" s="12" t="s">
        <v>232</v>
      </c>
      <c r="C536" s="155" t="s">
        <v>19</v>
      </c>
      <c r="D536" s="155" t="s">
        <v>233</v>
      </c>
      <c r="E536" s="193" t="s">
        <v>27</v>
      </c>
      <c r="F536" s="193"/>
      <c r="G536" s="11" t="s">
        <v>136</v>
      </c>
      <c r="H536" s="14">
        <v>1</v>
      </c>
      <c r="I536" s="13">
        <v>51.95</v>
      </c>
      <c r="J536" s="13">
        <v>51.95</v>
      </c>
    </row>
    <row r="537" spans="1:10" x14ac:dyDescent="0.2">
      <c r="A537" s="156"/>
      <c r="B537" s="156"/>
      <c r="C537" s="156"/>
      <c r="D537" s="156"/>
      <c r="E537" s="156" t="s">
        <v>40</v>
      </c>
      <c r="F537" s="15">
        <v>11.15</v>
      </c>
      <c r="G537" s="156" t="s">
        <v>41</v>
      </c>
      <c r="H537" s="15">
        <v>0</v>
      </c>
      <c r="I537" s="156" t="s">
        <v>42</v>
      </c>
      <c r="J537" s="15">
        <v>11.15</v>
      </c>
    </row>
    <row r="538" spans="1:10" ht="15" customHeight="1" thickBot="1" x14ac:dyDescent="0.25">
      <c r="A538" s="156"/>
      <c r="B538" s="156"/>
      <c r="C538" s="156"/>
      <c r="D538" s="156"/>
      <c r="E538" s="156" t="s">
        <v>43</v>
      </c>
      <c r="F538" s="15">
        <v>15.15</v>
      </c>
      <c r="G538" s="156"/>
      <c r="H538" s="197" t="s">
        <v>44</v>
      </c>
      <c r="I538" s="197"/>
      <c r="J538" s="15">
        <v>79.73</v>
      </c>
    </row>
    <row r="539" spans="1:10" ht="15" thickTop="1" x14ac:dyDescent="0.2">
      <c r="A539" s="125"/>
      <c r="B539" s="125"/>
      <c r="C539" s="125"/>
      <c r="D539" s="125"/>
      <c r="E539" s="125"/>
      <c r="F539" s="125"/>
      <c r="G539" s="125"/>
      <c r="H539" s="125"/>
      <c r="I539" s="125"/>
      <c r="J539" s="125"/>
    </row>
    <row r="540" spans="1:10" ht="15" x14ac:dyDescent="0.2">
      <c r="A540" s="158" t="s">
        <v>1091</v>
      </c>
      <c r="B540" s="161" t="s">
        <v>5</v>
      </c>
      <c r="C540" s="158" t="s">
        <v>6</v>
      </c>
      <c r="D540" s="158" t="s">
        <v>7</v>
      </c>
      <c r="E540" s="194" t="s">
        <v>29</v>
      </c>
      <c r="F540" s="194"/>
      <c r="G540" s="163" t="s">
        <v>8</v>
      </c>
      <c r="H540" s="161" t="s">
        <v>9</v>
      </c>
      <c r="I540" s="161" t="s">
        <v>10</v>
      </c>
      <c r="J540" s="161" t="s">
        <v>12</v>
      </c>
    </row>
    <row r="541" spans="1:10" ht="38.25" customHeight="1" x14ac:dyDescent="0.2">
      <c r="A541" s="159" t="s">
        <v>37</v>
      </c>
      <c r="B541" s="120" t="s">
        <v>1092</v>
      </c>
      <c r="C541" s="159" t="s">
        <v>16</v>
      </c>
      <c r="D541" s="159" t="s">
        <v>1093</v>
      </c>
      <c r="E541" s="195" t="s">
        <v>174</v>
      </c>
      <c r="F541" s="195"/>
      <c r="G541" s="121" t="s">
        <v>20</v>
      </c>
      <c r="H541" s="124">
        <v>1</v>
      </c>
      <c r="I541" s="122">
        <v>447.17</v>
      </c>
      <c r="J541" s="122">
        <v>447.17</v>
      </c>
    </row>
    <row r="542" spans="1:10" ht="25.5" customHeight="1" x14ac:dyDescent="0.2">
      <c r="A542" s="157" t="s">
        <v>38</v>
      </c>
      <c r="B542" s="8" t="s">
        <v>45</v>
      </c>
      <c r="C542" s="157" t="s">
        <v>19</v>
      </c>
      <c r="D542" s="157" t="s">
        <v>46</v>
      </c>
      <c r="E542" s="196" t="s">
        <v>39</v>
      </c>
      <c r="F542" s="196"/>
      <c r="G542" s="7" t="s">
        <v>47</v>
      </c>
      <c r="H542" s="10">
        <v>0.4</v>
      </c>
      <c r="I542" s="9">
        <v>23.62</v>
      </c>
      <c r="J542" s="9">
        <v>9.44</v>
      </c>
    </row>
    <row r="543" spans="1:10" ht="25.5" customHeight="1" x14ac:dyDescent="0.2">
      <c r="A543" s="157" t="s">
        <v>38</v>
      </c>
      <c r="B543" s="8" t="s">
        <v>3357</v>
      </c>
      <c r="C543" s="157" t="s">
        <v>19</v>
      </c>
      <c r="D543" s="157" t="s">
        <v>3358</v>
      </c>
      <c r="E543" s="196" t="s">
        <v>39</v>
      </c>
      <c r="F543" s="196"/>
      <c r="G543" s="7" t="s">
        <v>47</v>
      </c>
      <c r="H543" s="10">
        <v>2</v>
      </c>
      <c r="I543" s="9">
        <v>25.36</v>
      </c>
      <c r="J543" s="9">
        <v>50.72</v>
      </c>
    </row>
    <row r="544" spans="1:10" ht="38.25" x14ac:dyDescent="0.2">
      <c r="A544" s="155" t="s">
        <v>48</v>
      </c>
      <c r="B544" s="12" t="s">
        <v>3408</v>
      </c>
      <c r="C544" s="155" t="s">
        <v>19</v>
      </c>
      <c r="D544" s="155" t="s">
        <v>3409</v>
      </c>
      <c r="E544" s="193" t="s">
        <v>27</v>
      </c>
      <c r="F544" s="193"/>
      <c r="G544" s="11" t="s">
        <v>136</v>
      </c>
      <c r="H544" s="14">
        <v>4</v>
      </c>
      <c r="I544" s="13">
        <v>7.17</v>
      </c>
      <c r="J544" s="13">
        <v>28.68</v>
      </c>
    </row>
    <row r="545" spans="1:10" x14ac:dyDescent="0.2">
      <c r="A545" s="155" t="s">
        <v>48</v>
      </c>
      <c r="B545" s="12" t="s">
        <v>3410</v>
      </c>
      <c r="C545" s="155" t="s">
        <v>19</v>
      </c>
      <c r="D545" s="155" t="s">
        <v>3411</v>
      </c>
      <c r="E545" s="193" t="s">
        <v>27</v>
      </c>
      <c r="F545" s="193"/>
      <c r="G545" s="11" t="s">
        <v>20</v>
      </c>
      <c r="H545" s="14">
        <v>1</v>
      </c>
      <c r="I545" s="13">
        <v>358.33</v>
      </c>
      <c r="J545" s="13">
        <v>358.33</v>
      </c>
    </row>
    <row r="546" spans="1:10" x14ac:dyDescent="0.2">
      <c r="A546" s="156"/>
      <c r="B546" s="156"/>
      <c r="C546" s="156"/>
      <c r="D546" s="156"/>
      <c r="E546" s="156" t="s">
        <v>40</v>
      </c>
      <c r="F546" s="15">
        <v>50.37</v>
      </c>
      <c r="G546" s="156" t="s">
        <v>41</v>
      </c>
      <c r="H546" s="15">
        <v>0</v>
      </c>
      <c r="I546" s="156" t="s">
        <v>42</v>
      </c>
      <c r="J546" s="15">
        <v>50.37</v>
      </c>
    </row>
    <row r="547" spans="1:10" ht="15" customHeight="1" thickBot="1" x14ac:dyDescent="0.25">
      <c r="A547" s="156"/>
      <c r="B547" s="156"/>
      <c r="C547" s="156"/>
      <c r="D547" s="156"/>
      <c r="E547" s="156" t="s">
        <v>43</v>
      </c>
      <c r="F547" s="15">
        <v>104.98</v>
      </c>
      <c r="G547" s="156"/>
      <c r="H547" s="197" t="s">
        <v>44</v>
      </c>
      <c r="I547" s="197"/>
      <c r="J547" s="15">
        <v>552.15</v>
      </c>
    </row>
    <row r="548" spans="1:10" ht="15" thickTop="1" x14ac:dyDescent="0.2">
      <c r="A548" s="125"/>
      <c r="B548" s="125"/>
      <c r="C548" s="125"/>
      <c r="D548" s="125"/>
      <c r="E548" s="125"/>
      <c r="F548" s="125"/>
      <c r="G548" s="125"/>
      <c r="H548" s="125"/>
      <c r="I548" s="125"/>
      <c r="J548" s="125"/>
    </row>
    <row r="549" spans="1:10" ht="15" x14ac:dyDescent="0.2">
      <c r="A549" s="158" t="s">
        <v>1095</v>
      </c>
      <c r="B549" s="161" t="s">
        <v>5</v>
      </c>
      <c r="C549" s="158" t="s">
        <v>6</v>
      </c>
      <c r="D549" s="158" t="s">
        <v>7</v>
      </c>
      <c r="E549" s="194" t="s">
        <v>29</v>
      </c>
      <c r="F549" s="194"/>
      <c r="G549" s="163" t="s">
        <v>8</v>
      </c>
      <c r="H549" s="161" t="s">
        <v>9</v>
      </c>
      <c r="I549" s="161" t="s">
        <v>10</v>
      </c>
      <c r="J549" s="161" t="s">
        <v>12</v>
      </c>
    </row>
    <row r="550" spans="1:10" ht="38.25" x14ac:dyDescent="0.2">
      <c r="A550" s="159" t="s">
        <v>37</v>
      </c>
      <c r="B550" s="120" t="s">
        <v>1096</v>
      </c>
      <c r="C550" s="159" t="s">
        <v>16</v>
      </c>
      <c r="D550" s="159" t="s">
        <v>1097</v>
      </c>
      <c r="E550" s="195">
        <v>135</v>
      </c>
      <c r="F550" s="195"/>
      <c r="G550" s="121" t="s">
        <v>140</v>
      </c>
      <c r="H550" s="124">
        <v>1</v>
      </c>
      <c r="I550" s="122">
        <v>267.36</v>
      </c>
      <c r="J550" s="122">
        <v>267.36</v>
      </c>
    </row>
    <row r="551" spans="1:10" ht="25.5" customHeight="1" x14ac:dyDescent="0.2">
      <c r="A551" s="157" t="s">
        <v>38</v>
      </c>
      <c r="B551" s="8" t="s">
        <v>45</v>
      </c>
      <c r="C551" s="157" t="s">
        <v>19</v>
      </c>
      <c r="D551" s="157" t="s">
        <v>46</v>
      </c>
      <c r="E551" s="196" t="s">
        <v>39</v>
      </c>
      <c r="F551" s="196"/>
      <c r="G551" s="7" t="s">
        <v>47</v>
      </c>
      <c r="H551" s="10">
        <v>0.5</v>
      </c>
      <c r="I551" s="9">
        <v>23.62</v>
      </c>
      <c r="J551" s="9">
        <v>11.81</v>
      </c>
    </row>
    <row r="552" spans="1:10" ht="25.5" customHeight="1" x14ac:dyDescent="0.2">
      <c r="A552" s="157" t="s">
        <v>38</v>
      </c>
      <c r="B552" s="8" t="s">
        <v>254</v>
      </c>
      <c r="C552" s="157" t="s">
        <v>19</v>
      </c>
      <c r="D552" s="157" t="s">
        <v>255</v>
      </c>
      <c r="E552" s="196" t="s">
        <v>39</v>
      </c>
      <c r="F552" s="196"/>
      <c r="G552" s="7" t="s">
        <v>47</v>
      </c>
      <c r="H552" s="10">
        <v>0.8</v>
      </c>
      <c r="I552" s="9">
        <v>32.53</v>
      </c>
      <c r="J552" s="9">
        <v>26.02</v>
      </c>
    </row>
    <row r="553" spans="1:10" x14ac:dyDescent="0.2">
      <c r="A553" s="155" t="s">
        <v>48</v>
      </c>
      <c r="B553" s="12" t="s">
        <v>289</v>
      </c>
      <c r="C553" s="155" t="s">
        <v>19</v>
      </c>
      <c r="D553" s="155" t="s">
        <v>290</v>
      </c>
      <c r="E553" s="193" t="s">
        <v>27</v>
      </c>
      <c r="F553" s="193"/>
      <c r="G553" s="11" t="s">
        <v>136</v>
      </c>
      <c r="H553" s="14">
        <v>0.1</v>
      </c>
      <c r="I553" s="13">
        <v>4.95</v>
      </c>
      <c r="J553" s="13">
        <v>0.49</v>
      </c>
    </row>
    <row r="554" spans="1:10" x14ac:dyDescent="0.2">
      <c r="A554" s="155" t="s">
        <v>48</v>
      </c>
      <c r="B554" s="12" t="s">
        <v>3412</v>
      </c>
      <c r="C554" s="155" t="s">
        <v>16</v>
      </c>
      <c r="D554" s="155" t="s">
        <v>3413</v>
      </c>
      <c r="E554" s="193" t="s">
        <v>27</v>
      </c>
      <c r="F554" s="193"/>
      <c r="G554" s="11" t="s">
        <v>3395</v>
      </c>
      <c r="H554" s="14">
        <v>1</v>
      </c>
      <c r="I554" s="13">
        <v>229.04</v>
      </c>
      <c r="J554" s="13">
        <v>229.04</v>
      </c>
    </row>
    <row r="555" spans="1:10" x14ac:dyDescent="0.2">
      <c r="A555" s="156"/>
      <c r="B555" s="156"/>
      <c r="C555" s="156"/>
      <c r="D555" s="156"/>
      <c r="E555" s="156" t="s">
        <v>40</v>
      </c>
      <c r="F555" s="15">
        <v>33.11</v>
      </c>
      <c r="G555" s="156" t="s">
        <v>41</v>
      </c>
      <c r="H555" s="15">
        <v>0</v>
      </c>
      <c r="I555" s="156" t="s">
        <v>42</v>
      </c>
      <c r="J555" s="15">
        <v>33.11</v>
      </c>
    </row>
    <row r="556" spans="1:10" ht="15" customHeight="1" thickBot="1" x14ac:dyDescent="0.25">
      <c r="A556" s="156"/>
      <c r="B556" s="156"/>
      <c r="C556" s="156"/>
      <c r="D556" s="156"/>
      <c r="E556" s="156" t="s">
        <v>43</v>
      </c>
      <c r="F556" s="15">
        <v>62.77</v>
      </c>
      <c r="G556" s="156"/>
      <c r="H556" s="197" t="s">
        <v>44</v>
      </c>
      <c r="I556" s="197"/>
      <c r="J556" s="15">
        <v>330.13</v>
      </c>
    </row>
    <row r="557" spans="1:10" ht="15" thickTop="1" x14ac:dyDescent="0.2">
      <c r="A557" s="125"/>
      <c r="B557" s="125"/>
      <c r="C557" s="125"/>
      <c r="D557" s="125"/>
      <c r="E557" s="125"/>
      <c r="F557" s="125"/>
      <c r="G557" s="125"/>
      <c r="H557" s="125"/>
      <c r="I557" s="125"/>
      <c r="J557" s="125"/>
    </row>
    <row r="558" spans="1:10" ht="15" x14ac:dyDescent="0.2">
      <c r="A558" s="158" t="s">
        <v>1103</v>
      </c>
      <c r="B558" s="161" t="s">
        <v>5</v>
      </c>
      <c r="C558" s="158" t="s">
        <v>6</v>
      </c>
      <c r="D558" s="158" t="s">
        <v>7</v>
      </c>
      <c r="E558" s="194" t="s">
        <v>29</v>
      </c>
      <c r="F558" s="194"/>
      <c r="G558" s="163" t="s">
        <v>8</v>
      </c>
      <c r="H558" s="161" t="s">
        <v>9</v>
      </c>
      <c r="I558" s="161" t="s">
        <v>10</v>
      </c>
      <c r="J558" s="161" t="s">
        <v>12</v>
      </c>
    </row>
    <row r="559" spans="1:10" ht="51" x14ac:dyDescent="0.2">
      <c r="A559" s="159" t="s">
        <v>37</v>
      </c>
      <c r="B559" s="120" t="s">
        <v>1104</v>
      </c>
      <c r="C559" s="159" t="s">
        <v>16</v>
      </c>
      <c r="D559" s="159" t="s">
        <v>1105</v>
      </c>
      <c r="E559" s="195" t="s">
        <v>246</v>
      </c>
      <c r="F559" s="195"/>
      <c r="G559" s="121" t="s">
        <v>136</v>
      </c>
      <c r="H559" s="124">
        <v>1</v>
      </c>
      <c r="I559" s="122">
        <v>104.88</v>
      </c>
      <c r="J559" s="122">
        <v>104.88</v>
      </c>
    </row>
    <row r="560" spans="1:10" ht="25.5" customHeight="1" x14ac:dyDescent="0.2">
      <c r="A560" s="157" t="s">
        <v>38</v>
      </c>
      <c r="B560" s="8" t="s">
        <v>193</v>
      </c>
      <c r="C560" s="157" t="s">
        <v>19</v>
      </c>
      <c r="D560" s="157" t="s">
        <v>194</v>
      </c>
      <c r="E560" s="196" t="s">
        <v>39</v>
      </c>
      <c r="F560" s="196"/>
      <c r="G560" s="7" t="s">
        <v>47</v>
      </c>
      <c r="H560" s="10">
        <v>0.42309999999999998</v>
      </c>
      <c r="I560" s="9">
        <v>24.85</v>
      </c>
      <c r="J560" s="9">
        <v>10.51</v>
      </c>
    </row>
    <row r="561" spans="1:10" ht="25.5" customHeight="1" x14ac:dyDescent="0.2">
      <c r="A561" s="157" t="s">
        <v>38</v>
      </c>
      <c r="B561" s="8" t="s">
        <v>254</v>
      </c>
      <c r="C561" s="157" t="s">
        <v>19</v>
      </c>
      <c r="D561" s="157" t="s">
        <v>255</v>
      </c>
      <c r="E561" s="196" t="s">
        <v>39</v>
      </c>
      <c r="F561" s="196"/>
      <c r="G561" s="7" t="s">
        <v>47</v>
      </c>
      <c r="H561" s="10">
        <v>0.42309999999999998</v>
      </c>
      <c r="I561" s="9">
        <v>32.53</v>
      </c>
      <c r="J561" s="9">
        <v>13.76</v>
      </c>
    </row>
    <row r="562" spans="1:10" x14ac:dyDescent="0.2">
      <c r="A562" s="155" t="s">
        <v>48</v>
      </c>
      <c r="B562" s="12" t="s">
        <v>3414</v>
      </c>
      <c r="C562" s="155" t="s">
        <v>19</v>
      </c>
      <c r="D562" s="155" t="s">
        <v>3415</v>
      </c>
      <c r="E562" s="193" t="s">
        <v>27</v>
      </c>
      <c r="F562" s="193"/>
      <c r="G562" s="11" t="s">
        <v>136</v>
      </c>
      <c r="H562" s="14">
        <v>2.92E-2</v>
      </c>
      <c r="I562" s="13">
        <v>74.48</v>
      </c>
      <c r="J562" s="13">
        <v>2.17</v>
      </c>
    </row>
    <row r="563" spans="1:10" ht="25.5" x14ac:dyDescent="0.2">
      <c r="A563" s="155" t="s">
        <v>48</v>
      </c>
      <c r="B563" s="12" t="s">
        <v>3416</v>
      </c>
      <c r="C563" s="155" t="s">
        <v>19</v>
      </c>
      <c r="D563" s="155" t="s">
        <v>3417</v>
      </c>
      <c r="E563" s="193" t="s">
        <v>27</v>
      </c>
      <c r="F563" s="193"/>
      <c r="G563" s="11" t="s">
        <v>136</v>
      </c>
      <c r="H563" s="14">
        <v>1</v>
      </c>
      <c r="I563" s="13">
        <v>43.18</v>
      </c>
      <c r="J563" s="13">
        <v>43.18</v>
      </c>
    </row>
    <row r="564" spans="1:10" ht="25.5" x14ac:dyDescent="0.2">
      <c r="A564" s="155" t="s">
        <v>48</v>
      </c>
      <c r="B564" s="12" t="s">
        <v>3418</v>
      </c>
      <c r="C564" s="155" t="s">
        <v>19</v>
      </c>
      <c r="D564" s="155" t="s">
        <v>3419</v>
      </c>
      <c r="E564" s="193" t="s">
        <v>27</v>
      </c>
      <c r="F564" s="193"/>
      <c r="G564" s="11" t="s">
        <v>136</v>
      </c>
      <c r="H564" s="14">
        <v>4.3999999999999997E-2</v>
      </c>
      <c r="I564" s="13">
        <v>84.38</v>
      </c>
      <c r="J564" s="13">
        <v>3.71</v>
      </c>
    </row>
    <row r="565" spans="1:10" x14ac:dyDescent="0.2">
      <c r="A565" s="155" t="s">
        <v>48</v>
      </c>
      <c r="B565" s="12" t="s">
        <v>3420</v>
      </c>
      <c r="C565" s="155" t="s">
        <v>19</v>
      </c>
      <c r="D565" s="155" t="s">
        <v>3421</v>
      </c>
      <c r="E565" s="193" t="s">
        <v>27</v>
      </c>
      <c r="F565" s="193"/>
      <c r="G565" s="11" t="s">
        <v>136</v>
      </c>
      <c r="H565" s="14">
        <v>1.54E-2</v>
      </c>
      <c r="I565" s="13">
        <v>2.4900000000000002</v>
      </c>
      <c r="J565" s="13">
        <v>0.03</v>
      </c>
    </row>
    <row r="566" spans="1:10" x14ac:dyDescent="0.2">
      <c r="A566" s="155" t="s">
        <v>48</v>
      </c>
      <c r="B566" s="12" t="s">
        <v>3422</v>
      </c>
      <c r="C566" s="155" t="s">
        <v>16</v>
      </c>
      <c r="D566" s="155" t="s">
        <v>3423</v>
      </c>
      <c r="E566" s="193" t="s">
        <v>27</v>
      </c>
      <c r="F566" s="193"/>
      <c r="G566" s="11" t="s">
        <v>3395</v>
      </c>
      <c r="H566" s="14">
        <v>1</v>
      </c>
      <c r="I566" s="13">
        <v>31.52</v>
      </c>
      <c r="J566" s="13">
        <v>31.52</v>
      </c>
    </row>
    <row r="567" spans="1:10" x14ac:dyDescent="0.2">
      <c r="A567" s="156"/>
      <c r="B567" s="156"/>
      <c r="C567" s="156"/>
      <c r="D567" s="156"/>
      <c r="E567" s="156" t="s">
        <v>40</v>
      </c>
      <c r="F567" s="15">
        <v>21.39</v>
      </c>
      <c r="G567" s="156" t="s">
        <v>41</v>
      </c>
      <c r="H567" s="15">
        <v>0</v>
      </c>
      <c r="I567" s="156" t="s">
        <v>42</v>
      </c>
      <c r="J567" s="15">
        <v>21.39</v>
      </c>
    </row>
    <row r="568" spans="1:10" ht="15" customHeight="1" thickBot="1" x14ac:dyDescent="0.25">
      <c r="A568" s="156"/>
      <c r="B568" s="156"/>
      <c r="C568" s="156"/>
      <c r="D568" s="156"/>
      <c r="E568" s="156" t="s">
        <v>43</v>
      </c>
      <c r="F568" s="15">
        <v>24.6</v>
      </c>
      <c r="G568" s="156"/>
      <c r="H568" s="197" t="s">
        <v>44</v>
      </c>
      <c r="I568" s="197"/>
      <c r="J568" s="15">
        <v>129.47999999999999</v>
      </c>
    </row>
    <row r="569" spans="1:10" ht="15" thickTop="1" x14ac:dyDescent="0.2">
      <c r="A569" s="125"/>
      <c r="B569" s="125"/>
      <c r="C569" s="125"/>
      <c r="D569" s="125"/>
      <c r="E569" s="125"/>
      <c r="F569" s="125"/>
      <c r="G569" s="125"/>
      <c r="H569" s="125"/>
      <c r="I569" s="125"/>
      <c r="J569" s="125"/>
    </row>
    <row r="570" spans="1:10" ht="15" x14ac:dyDescent="0.2">
      <c r="A570" s="158" t="s">
        <v>1106</v>
      </c>
      <c r="B570" s="161" t="s">
        <v>5</v>
      </c>
      <c r="C570" s="158" t="s">
        <v>6</v>
      </c>
      <c r="D570" s="158" t="s">
        <v>7</v>
      </c>
      <c r="E570" s="194" t="s">
        <v>29</v>
      </c>
      <c r="F570" s="194"/>
      <c r="G570" s="163" t="s">
        <v>8</v>
      </c>
      <c r="H570" s="161" t="s">
        <v>9</v>
      </c>
      <c r="I570" s="161" t="s">
        <v>10</v>
      </c>
      <c r="J570" s="161" t="s">
        <v>12</v>
      </c>
    </row>
    <row r="571" spans="1:10" ht="25.5" customHeight="1" x14ac:dyDescent="0.2">
      <c r="A571" s="159" t="s">
        <v>37</v>
      </c>
      <c r="B571" s="120" t="s">
        <v>1107</v>
      </c>
      <c r="C571" s="159" t="s">
        <v>16</v>
      </c>
      <c r="D571" s="159" t="s">
        <v>1108</v>
      </c>
      <c r="E571" s="195" t="s">
        <v>246</v>
      </c>
      <c r="F571" s="195"/>
      <c r="G571" s="121" t="s">
        <v>136</v>
      </c>
      <c r="H571" s="124">
        <v>1</v>
      </c>
      <c r="I571" s="122">
        <v>127.15</v>
      </c>
      <c r="J571" s="122">
        <v>127.15</v>
      </c>
    </row>
    <row r="572" spans="1:10" ht="25.5" customHeight="1" x14ac:dyDescent="0.2">
      <c r="A572" s="157" t="s">
        <v>38</v>
      </c>
      <c r="B572" s="8" t="s">
        <v>45</v>
      </c>
      <c r="C572" s="157" t="s">
        <v>19</v>
      </c>
      <c r="D572" s="157" t="s">
        <v>46</v>
      </c>
      <c r="E572" s="196" t="s">
        <v>39</v>
      </c>
      <c r="F572" s="196"/>
      <c r="G572" s="7" t="s">
        <v>47</v>
      </c>
      <c r="H572" s="10">
        <v>1.5</v>
      </c>
      <c r="I572" s="9">
        <v>23.62</v>
      </c>
      <c r="J572" s="9">
        <v>35.43</v>
      </c>
    </row>
    <row r="573" spans="1:10" ht="25.5" customHeight="1" x14ac:dyDescent="0.2">
      <c r="A573" s="157" t="s">
        <v>38</v>
      </c>
      <c r="B573" s="8" t="s">
        <v>145</v>
      </c>
      <c r="C573" s="157" t="s">
        <v>19</v>
      </c>
      <c r="D573" s="157" t="s">
        <v>146</v>
      </c>
      <c r="E573" s="196" t="s">
        <v>39</v>
      </c>
      <c r="F573" s="196"/>
      <c r="G573" s="7" t="s">
        <v>47</v>
      </c>
      <c r="H573" s="10">
        <v>1.5</v>
      </c>
      <c r="I573" s="9">
        <v>32.369999999999997</v>
      </c>
      <c r="J573" s="9">
        <v>48.55</v>
      </c>
    </row>
    <row r="574" spans="1:10" ht="38.25" x14ac:dyDescent="0.2">
      <c r="A574" s="157" t="s">
        <v>38</v>
      </c>
      <c r="B574" s="8" t="s">
        <v>3424</v>
      </c>
      <c r="C574" s="157" t="s">
        <v>19</v>
      </c>
      <c r="D574" s="157" t="s">
        <v>3425</v>
      </c>
      <c r="E574" s="196" t="s">
        <v>39</v>
      </c>
      <c r="F574" s="196"/>
      <c r="G574" s="7" t="s">
        <v>137</v>
      </c>
      <c r="H574" s="10">
        <v>1.4999999999999999E-2</v>
      </c>
      <c r="I574" s="9">
        <v>777.07</v>
      </c>
      <c r="J574" s="9">
        <v>11.65</v>
      </c>
    </row>
    <row r="575" spans="1:10" x14ac:dyDescent="0.2">
      <c r="A575" s="155" t="s">
        <v>48</v>
      </c>
      <c r="B575" s="12" t="s">
        <v>3422</v>
      </c>
      <c r="C575" s="155" t="s">
        <v>16</v>
      </c>
      <c r="D575" s="155" t="s">
        <v>3423</v>
      </c>
      <c r="E575" s="193" t="s">
        <v>27</v>
      </c>
      <c r="F575" s="193"/>
      <c r="G575" s="11" t="s">
        <v>3395</v>
      </c>
      <c r="H575" s="14">
        <v>1</v>
      </c>
      <c r="I575" s="13">
        <v>31.52</v>
      </c>
      <c r="J575" s="13">
        <v>31.52</v>
      </c>
    </row>
    <row r="576" spans="1:10" x14ac:dyDescent="0.2">
      <c r="A576" s="156"/>
      <c r="B576" s="156"/>
      <c r="C576" s="156"/>
      <c r="D576" s="156"/>
      <c r="E576" s="156" t="s">
        <v>40</v>
      </c>
      <c r="F576" s="15">
        <v>74.37</v>
      </c>
      <c r="G576" s="156" t="s">
        <v>41</v>
      </c>
      <c r="H576" s="15">
        <v>0</v>
      </c>
      <c r="I576" s="156" t="s">
        <v>42</v>
      </c>
      <c r="J576" s="15">
        <v>74.37</v>
      </c>
    </row>
    <row r="577" spans="1:10" ht="15" customHeight="1" thickBot="1" x14ac:dyDescent="0.25">
      <c r="A577" s="156"/>
      <c r="B577" s="156"/>
      <c r="C577" s="156"/>
      <c r="D577" s="156"/>
      <c r="E577" s="156" t="s">
        <v>43</v>
      </c>
      <c r="F577" s="15">
        <v>29.74</v>
      </c>
      <c r="G577" s="156"/>
      <c r="H577" s="197" t="s">
        <v>44</v>
      </c>
      <c r="I577" s="197"/>
      <c r="J577" s="15">
        <v>156.88999999999999</v>
      </c>
    </row>
    <row r="578" spans="1:10" ht="15" thickTop="1" x14ac:dyDescent="0.2">
      <c r="A578" s="125"/>
      <c r="B578" s="125"/>
      <c r="C578" s="125"/>
      <c r="D578" s="125"/>
      <c r="E578" s="125"/>
      <c r="F578" s="125"/>
      <c r="G578" s="125"/>
      <c r="H578" s="125"/>
      <c r="I578" s="125"/>
      <c r="J578" s="125"/>
    </row>
    <row r="579" spans="1:10" ht="15" x14ac:dyDescent="0.2">
      <c r="A579" s="158" t="s">
        <v>1113</v>
      </c>
      <c r="B579" s="161" t="s">
        <v>5</v>
      </c>
      <c r="C579" s="158" t="s">
        <v>6</v>
      </c>
      <c r="D579" s="158" t="s">
        <v>7</v>
      </c>
      <c r="E579" s="194" t="s">
        <v>29</v>
      </c>
      <c r="F579" s="194"/>
      <c r="G579" s="163" t="s">
        <v>8</v>
      </c>
      <c r="H579" s="161" t="s">
        <v>9</v>
      </c>
      <c r="I579" s="161" t="s">
        <v>10</v>
      </c>
      <c r="J579" s="161" t="s">
        <v>12</v>
      </c>
    </row>
    <row r="580" spans="1:10" x14ac:dyDescent="0.2">
      <c r="A580" s="159" t="s">
        <v>37</v>
      </c>
      <c r="B580" s="120" t="s">
        <v>1114</v>
      </c>
      <c r="C580" s="159" t="s">
        <v>16</v>
      </c>
      <c r="D580" s="159" t="s">
        <v>1115</v>
      </c>
      <c r="E580" s="195">
        <v>53</v>
      </c>
      <c r="F580" s="195"/>
      <c r="G580" s="121" t="s">
        <v>136</v>
      </c>
      <c r="H580" s="124">
        <v>1</v>
      </c>
      <c r="I580" s="122">
        <v>6.86</v>
      </c>
      <c r="J580" s="122">
        <v>6.86</v>
      </c>
    </row>
    <row r="581" spans="1:10" ht="25.5" customHeight="1" x14ac:dyDescent="0.2">
      <c r="A581" s="157" t="s">
        <v>38</v>
      </c>
      <c r="B581" s="8" t="s">
        <v>193</v>
      </c>
      <c r="C581" s="157" t="s">
        <v>19</v>
      </c>
      <c r="D581" s="157" t="s">
        <v>194</v>
      </c>
      <c r="E581" s="196" t="s">
        <v>39</v>
      </c>
      <c r="F581" s="196"/>
      <c r="G581" s="7" t="s">
        <v>47</v>
      </c>
      <c r="H581" s="10">
        <v>0.14099999999999999</v>
      </c>
      <c r="I581" s="9">
        <v>24.85</v>
      </c>
      <c r="J581" s="9">
        <v>3.5</v>
      </c>
    </row>
    <row r="582" spans="1:10" ht="25.5" customHeight="1" x14ac:dyDescent="0.2">
      <c r="A582" s="157" t="s">
        <v>38</v>
      </c>
      <c r="B582" s="8" t="s">
        <v>254</v>
      </c>
      <c r="C582" s="157" t="s">
        <v>19</v>
      </c>
      <c r="D582" s="157" t="s">
        <v>255</v>
      </c>
      <c r="E582" s="196" t="s">
        <v>39</v>
      </c>
      <c r="F582" s="196"/>
      <c r="G582" s="7" t="s">
        <v>47</v>
      </c>
      <c r="H582" s="10">
        <v>1.9E-2</v>
      </c>
      <c r="I582" s="9">
        <v>32.53</v>
      </c>
      <c r="J582" s="9">
        <v>0.61</v>
      </c>
    </row>
    <row r="583" spans="1:10" ht="25.5" x14ac:dyDescent="0.2">
      <c r="A583" s="155" t="s">
        <v>48</v>
      </c>
      <c r="B583" s="12" t="s">
        <v>3426</v>
      </c>
      <c r="C583" s="155" t="s">
        <v>19</v>
      </c>
      <c r="D583" s="155" t="s">
        <v>3427</v>
      </c>
      <c r="E583" s="193" t="s">
        <v>27</v>
      </c>
      <c r="F583" s="193"/>
      <c r="G583" s="11" t="s">
        <v>136</v>
      </c>
      <c r="H583" s="14">
        <v>1</v>
      </c>
      <c r="I583" s="13">
        <v>2.75</v>
      </c>
      <c r="J583" s="13">
        <v>2.75</v>
      </c>
    </row>
    <row r="584" spans="1:10" x14ac:dyDescent="0.2">
      <c r="A584" s="156"/>
      <c r="B584" s="156"/>
      <c r="C584" s="156"/>
      <c r="D584" s="156"/>
      <c r="E584" s="156" t="s">
        <v>40</v>
      </c>
      <c r="F584" s="15">
        <v>3.57</v>
      </c>
      <c r="G584" s="156" t="s">
        <v>41</v>
      </c>
      <c r="H584" s="15">
        <v>0</v>
      </c>
      <c r="I584" s="156" t="s">
        <v>42</v>
      </c>
      <c r="J584" s="15">
        <v>3.57</v>
      </c>
    </row>
    <row r="585" spans="1:10" ht="15" customHeight="1" thickBot="1" x14ac:dyDescent="0.25">
      <c r="A585" s="156"/>
      <c r="B585" s="156"/>
      <c r="C585" s="156"/>
      <c r="D585" s="156"/>
      <c r="E585" s="156" t="s">
        <v>43</v>
      </c>
      <c r="F585" s="15">
        <v>1.6</v>
      </c>
      <c r="G585" s="156"/>
      <c r="H585" s="197" t="s">
        <v>44</v>
      </c>
      <c r="I585" s="197"/>
      <c r="J585" s="15">
        <v>8.4600000000000009</v>
      </c>
    </row>
    <row r="586" spans="1:10" ht="15" thickTop="1" x14ac:dyDescent="0.2">
      <c r="A586" s="125"/>
      <c r="B586" s="125"/>
      <c r="C586" s="125"/>
      <c r="D586" s="125"/>
      <c r="E586" s="125"/>
      <c r="F586" s="125"/>
      <c r="G586" s="125"/>
      <c r="H586" s="125"/>
      <c r="I586" s="125"/>
      <c r="J586" s="125"/>
    </row>
    <row r="587" spans="1:10" ht="15" x14ac:dyDescent="0.2">
      <c r="A587" s="158" t="s">
        <v>1116</v>
      </c>
      <c r="B587" s="161" t="s">
        <v>5</v>
      </c>
      <c r="C587" s="158" t="s">
        <v>6</v>
      </c>
      <c r="D587" s="158" t="s">
        <v>7</v>
      </c>
      <c r="E587" s="194" t="s">
        <v>29</v>
      </c>
      <c r="F587" s="194"/>
      <c r="G587" s="163" t="s">
        <v>8</v>
      </c>
      <c r="H587" s="161" t="s">
        <v>9</v>
      </c>
      <c r="I587" s="161" t="s">
        <v>10</v>
      </c>
      <c r="J587" s="161" t="s">
        <v>12</v>
      </c>
    </row>
    <row r="588" spans="1:10" x14ac:dyDescent="0.2">
      <c r="A588" s="159" t="s">
        <v>37</v>
      </c>
      <c r="B588" s="120" t="s">
        <v>1117</v>
      </c>
      <c r="C588" s="159" t="s">
        <v>16</v>
      </c>
      <c r="D588" s="159" t="s">
        <v>1118</v>
      </c>
      <c r="E588" s="195">
        <v>53</v>
      </c>
      <c r="F588" s="195"/>
      <c r="G588" s="121" t="s">
        <v>136</v>
      </c>
      <c r="H588" s="124">
        <v>1</v>
      </c>
      <c r="I588" s="122">
        <v>11.44</v>
      </c>
      <c r="J588" s="122">
        <v>11.44</v>
      </c>
    </row>
    <row r="589" spans="1:10" ht="25.5" customHeight="1" x14ac:dyDescent="0.2">
      <c r="A589" s="157" t="s">
        <v>38</v>
      </c>
      <c r="B589" s="8" t="s">
        <v>254</v>
      </c>
      <c r="C589" s="157" t="s">
        <v>19</v>
      </c>
      <c r="D589" s="157" t="s">
        <v>255</v>
      </c>
      <c r="E589" s="196" t="s">
        <v>39</v>
      </c>
      <c r="F589" s="196"/>
      <c r="G589" s="7" t="s">
        <v>47</v>
      </c>
      <c r="H589" s="10">
        <v>0.193</v>
      </c>
      <c r="I589" s="9">
        <v>32.53</v>
      </c>
      <c r="J589" s="9">
        <v>6.27</v>
      </c>
    </row>
    <row r="590" spans="1:10" ht="25.5" customHeight="1" x14ac:dyDescent="0.2">
      <c r="A590" s="157" t="s">
        <v>38</v>
      </c>
      <c r="B590" s="8" t="s">
        <v>193</v>
      </c>
      <c r="C590" s="157" t="s">
        <v>19</v>
      </c>
      <c r="D590" s="157" t="s">
        <v>194</v>
      </c>
      <c r="E590" s="196" t="s">
        <v>39</v>
      </c>
      <c r="F590" s="196"/>
      <c r="G590" s="7" t="s">
        <v>47</v>
      </c>
      <c r="H590" s="10">
        <v>0.14599999999999999</v>
      </c>
      <c r="I590" s="9">
        <v>24.85</v>
      </c>
      <c r="J590" s="9">
        <v>3.62</v>
      </c>
    </row>
    <row r="591" spans="1:10" ht="25.5" x14ac:dyDescent="0.2">
      <c r="A591" s="155" t="s">
        <v>48</v>
      </c>
      <c r="B591" s="12" t="s">
        <v>3428</v>
      </c>
      <c r="C591" s="155" t="s">
        <v>19</v>
      </c>
      <c r="D591" s="155" t="s">
        <v>3429</v>
      </c>
      <c r="E591" s="193" t="s">
        <v>27</v>
      </c>
      <c r="F591" s="193"/>
      <c r="G591" s="11" t="s">
        <v>136</v>
      </c>
      <c r="H591" s="14">
        <v>1</v>
      </c>
      <c r="I591" s="13">
        <v>1.55</v>
      </c>
      <c r="J591" s="13">
        <v>1.55</v>
      </c>
    </row>
    <row r="592" spans="1:10" x14ac:dyDescent="0.2">
      <c r="A592" s="156"/>
      <c r="B592" s="156"/>
      <c r="C592" s="156"/>
      <c r="D592" s="156"/>
      <c r="E592" s="156" t="s">
        <v>40</v>
      </c>
      <c r="F592" s="15">
        <v>8.75</v>
      </c>
      <c r="G592" s="156" t="s">
        <v>41</v>
      </c>
      <c r="H592" s="15">
        <v>0</v>
      </c>
      <c r="I592" s="156" t="s">
        <v>42</v>
      </c>
      <c r="J592" s="15">
        <v>8.75</v>
      </c>
    </row>
    <row r="593" spans="1:10" ht="15" customHeight="1" thickBot="1" x14ac:dyDescent="0.25">
      <c r="A593" s="156"/>
      <c r="B593" s="156"/>
      <c r="C593" s="156"/>
      <c r="D593" s="156"/>
      <c r="E593" s="156" t="s">
        <v>43</v>
      </c>
      <c r="F593" s="15">
        <v>2.67</v>
      </c>
      <c r="G593" s="156"/>
      <c r="H593" s="197" t="s">
        <v>44</v>
      </c>
      <c r="I593" s="197"/>
      <c r="J593" s="15">
        <v>14.11</v>
      </c>
    </row>
    <row r="594" spans="1:10" ht="15" thickTop="1" x14ac:dyDescent="0.2">
      <c r="A594" s="125"/>
      <c r="B594" s="125"/>
      <c r="C594" s="125"/>
      <c r="D594" s="125"/>
      <c r="E594" s="125"/>
      <c r="F594" s="125"/>
      <c r="G594" s="125"/>
      <c r="H594" s="125"/>
      <c r="I594" s="125"/>
      <c r="J594" s="125"/>
    </row>
    <row r="595" spans="1:10" ht="15" x14ac:dyDescent="0.2">
      <c r="A595" s="158" t="s">
        <v>1152</v>
      </c>
      <c r="B595" s="161" t="s">
        <v>5</v>
      </c>
      <c r="C595" s="158" t="s">
        <v>6</v>
      </c>
      <c r="D595" s="158" t="s">
        <v>7</v>
      </c>
      <c r="E595" s="194" t="s">
        <v>29</v>
      </c>
      <c r="F595" s="194"/>
      <c r="G595" s="163" t="s">
        <v>8</v>
      </c>
      <c r="H595" s="161" t="s">
        <v>9</v>
      </c>
      <c r="I595" s="161" t="s">
        <v>10</v>
      </c>
      <c r="J595" s="161" t="s">
        <v>12</v>
      </c>
    </row>
    <row r="596" spans="1:10" ht="38.25" customHeight="1" x14ac:dyDescent="0.2">
      <c r="A596" s="159" t="s">
        <v>37</v>
      </c>
      <c r="B596" s="120" t="s">
        <v>1153</v>
      </c>
      <c r="C596" s="159" t="s">
        <v>16</v>
      </c>
      <c r="D596" s="159" t="s">
        <v>1154</v>
      </c>
      <c r="E596" s="195" t="s">
        <v>246</v>
      </c>
      <c r="F596" s="195"/>
      <c r="G596" s="121" t="s">
        <v>136</v>
      </c>
      <c r="H596" s="124">
        <v>1</v>
      </c>
      <c r="I596" s="122">
        <v>12.74</v>
      </c>
      <c r="J596" s="122">
        <v>12.74</v>
      </c>
    </row>
    <row r="597" spans="1:10" ht="25.5" customHeight="1" x14ac:dyDescent="0.2">
      <c r="A597" s="157" t="s">
        <v>38</v>
      </c>
      <c r="B597" s="8" t="s">
        <v>193</v>
      </c>
      <c r="C597" s="157" t="s">
        <v>19</v>
      </c>
      <c r="D597" s="157" t="s">
        <v>194</v>
      </c>
      <c r="E597" s="196" t="s">
        <v>39</v>
      </c>
      <c r="F597" s="196"/>
      <c r="G597" s="7" t="s">
        <v>47</v>
      </c>
      <c r="H597" s="10">
        <v>0.127</v>
      </c>
      <c r="I597" s="9">
        <v>24.85</v>
      </c>
      <c r="J597" s="9">
        <v>3.15</v>
      </c>
    </row>
    <row r="598" spans="1:10" ht="25.5" customHeight="1" x14ac:dyDescent="0.2">
      <c r="A598" s="157" t="s">
        <v>38</v>
      </c>
      <c r="B598" s="8" t="s">
        <v>254</v>
      </c>
      <c r="C598" s="157" t="s">
        <v>19</v>
      </c>
      <c r="D598" s="157" t="s">
        <v>255</v>
      </c>
      <c r="E598" s="196" t="s">
        <v>39</v>
      </c>
      <c r="F598" s="196"/>
      <c r="G598" s="7" t="s">
        <v>47</v>
      </c>
      <c r="H598" s="10">
        <v>0.127</v>
      </c>
      <c r="I598" s="9">
        <v>32.53</v>
      </c>
      <c r="J598" s="9">
        <v>4.13</v>
      </c>
    </row>
    <row r="599" spans="1:10" x14ac:dyDescent="0.2">
      <c r="A599" s="155" t="s">
        <v>48</v>
      </c>
      <c r="B599" s="12" t="s">
        <v>3414</v>
      </c>
      <c r="C599" s="155" t="s">
        <v>19</v>
      </c>
      <c r="D599" s="155" t="s">
        <v>3415</v>
      </c>
      <c r="E599" s="193" t="s">
        <v>27</v>
      </c>
      <c r="F599" s="193"/>
      <c r="G599" s="11" t="s">
        <v>136</v>
      </c>
      <c r="H599" s="14">
        <v>9.9000000000000008E-3</v>
      </c>
      <c r="I599" s="13">
        <v>74.48</v>
      </c>
      <c r="J599" s="13">
        <v>0.73</v>
      </c>
    </row>
    <row r="600" spans="1:10" ht="25.5" x14ac:dyDescent="0.2">
      <c r="A600" s="155" t="s">
        <v>48</v>
      </c>
      <c r="B600" s="12" t="s">
        <v>3430</v>
      </c>
      <c r="C600" s="155" t="s">
        <v>19</v>
      </c>
      <c r="D600" s="155" t="s">
        <v>3431</v>
      </c>
      <c r="E600" s="193" t="s">
        <v>27</v>
      </c>
      <c r="F600" s="193"/>
      <c r="G600" s="11" t="s">
        <v>136</v>
      </c>
      <c r="H600" s="14">
        <v>1</v>
      </c>
      <c r="I600" s="13">
        <v>1.91</v>
      </c>
      <c r="J600" s="13">
        <v>1.91</v>
      </c>
    </row>
    <row r="601" spans="1:10" ht="25.5" x14ac:dyDescent="0.2">
      <c r="A601" s="155" t="s">
        <v>48</v>
      </c>
      <c r="B601" s="12" t="s">
        <v>3418</v>
      </c>
      <c r="C601" s="155" t="s">
        <v>19</v>
      </c>
      <c r="D601" s="155" t="s">
        <v>3419</v>
      </c>
      <c r="E601" s="193" t="s">
        <v>27</v>
      </c>
      <c r="F601" s="193"/>
      <c r="G601" s="11" t="s">
        <v>136</v>
      </c>
      <c r="H601" s="14">
        <v>1.4999999999999999E-2</v>
      </c>
      <c r="I601" s="13">
        <v>84.38</v>
      </c>
      <c r="J601" s="13">
        <v>1.26</v>
      </c>
    </row>
    <row r="602" spans="1:10" x14ac:dyDescent="0.2">
      <c r="A602" s="155" t="s">
        <v>48</v>
      </c>
      <c r="B602" s="12" t="s">
        <v>3420</v>
      </c>
      <c r="C602" s="155" t="s">
        <v>19</v>
      </c>
      <c r="D602" s="155" t="s">
        <v>3421</v>
      </c>
      <c r="E602" s="193" t="s">
        <v>27</v>
      </c>
      <c r="F602" s="193"/>
      <c r="G602" s="11" t="s">
        <v>136</v>
      </c>
      <c r="H602" s="14">
        <v>7.1000000000000004E-3</v>
      </c>
      <c r="I602" s="13">
        <v>2.4900000000000002</v>
      </c>
      <c r="J602" s="13">
        <v>0.01</v>
      </c>
    </row>
    <row r="603" spans="1:10" ht="25.5" x14ac:dyDescent="0.2">
      <c r="A603" s="155" t="s">
        <v>48</v>
      </c>
      <c r="B603" s="12" t="s">
        <v>3428</v>
      </c>
      <c r="C603" s="155" t="s">
        <v>19</v>
      </c>
      <c r="D603" s="155" t="s">
        <v>3429</v>
      </c>
      <c r="E603" s="193" t="s">
        <v>27</v>
      </c>
      <c r="F603" s="193"/>
      <c r="G603" s="11" t="s">
        <v>136</v>
      </c>
      <c r="H603" s="14">
        <v>1</v>
      </c>
      <c r="I603" s="13">
        <v>1.55</v>
      </c>
      <c r="J603" s="13">
        <v>1.55</v>
      </c>
    </row>
    <row r="604" spans="1:10" x14ac:dyDescent="0.2">
      <c r="A604" s="156"/>
      <c r="B604" s="156"/>
      <c r="C604" s="156"/>
      <c r="D604" s="156"/>
      <c r="E604" s="156" t="s">
        <v>40</v>
      </c>
      <c r="F604" s="15">
        <v>6.41</v>
      </c>
      <c r="G604" s="156" t="s">
        <v>41</v>
      </c>
      <c r="H604" s="15">
        <v>0</v>
      </c>
      <c r="I604" s="156" t="s">
        <v>42</v>
      </c>
      <c r="J604" s="15">
        <v>6.41</v>
      </c>
    </row>
    <row r="605" spans="1:10" ht="15" customHeight="1" thickBot="1" x14ac:dyDescent="0.25">
      <c r="A605" s="156"/>
      <c r="B605" s="156"/>
      <c r="C605" s="156"/>
      <c r="D605" s="156"/>
      <c r="E605" s="156" t="s">
        <v>43</v>
      </c>
      <c r="F605" s="15">
        <v>2.97</v>
      </c>
      <c r="G605" s="156"/>
      <c r="H605" s="197" t="s">
        <v>44</v>
      </c>
      <c r="I605" s="197"/>
      <c r="J605" s="15">
        <v>15.71</v>
      </c>
    </row>
    <row r="606" spans="1:10" ht="15" thickTop="1" x14ac:dyDescent="0.2">
      <c r="A606" s="125"/>
      <c r="B606" s="125"/>
      <c r="C606" s="125"/>
      <c r="D606" s="125"/>
      <c r="E606" s="125"/>
      <c r="F606" s="125"/>
      <c r="G606" s="125"/>
      <c r="H606" s="125"/>
      <c r="I606" s="125"/>
      <c r="J606" s="125"/>
    </row>
    <row r="607" spans="1:10" ht="15" x14ac:dyDescent="0.2">
      <c r="A607" s="158" t="s">
        <v>1192</v>
      </c>
      <c r="B607" s="161" t="s">
        <v>5</v>
      </c>
      <c r="C607" s="158" t="s">
        <v>6</v>
      </c>
      <c r="D607" s="158" t="s">
        <v>7</v>
      </c>
      <c r="E607" s="194" t="s">
        <v>29</v>
      </c>
      <c r="F607" s="194"/>
      <c r="G607" s="163" t="s">
        <v>8</v>
      </c>
      <c r="H607" s="161" t="s">
        <v>9</v>
      </c>
      <c r="I607" s="161" t="s">
        <v>10</v>
      </c>
      <c r="J607" s="161" t="s">
        <v>12</v>
      </c>
    </row>
    <row r="608" spans="1:10" ht="25.5" customHeight="1" x14ac:dyDescent="0.2">
      <c r="A608" s="159" t="s">
        <v>37</v>
      </c>
      <c r="B608" s="120" t="s">
        <v>1193</v>
      </c>
      <c r="C608" s="159" t="s">
        <v>16</v>
      </c>
      <c r="D608" s="159" t="s">
        <v>1194</v>
      </c>
      <c r="E608" s="195" t="s">
        <v>244</v>
      </c>
      <c r="F608" s="195"/>
      <c r="G608" s="121" t="s">
        <v>136</v>
      </c>
      <c r="H608" s="124">
        <v>1</v>
      </c>
      <c r="I608" s="122">
        <v>15.22</v>
      </c>
      <c r="J608" s="122">
        <v>15.22</v>
      </c>
    </row>
    <row r="609" spans="1:10" ht="25.5" customHeight="1" x14ac:dyDescent="0.2">
      <c r="A609" s="157" t="s">
        <v>38</v>
      </c>
      <c r="B609" s="8" t="s">
        <v>193</v>
      </c>
      <c r="C609" s="157" t="s">
        <v>19</v>
      </c>
      <c r="D609" s="157" t="s">
        <v>194</v>
      </c>
      <c r="E609" s="196" t="s">
        <v>39</v>
      </c>
      <c r="F609" s="196"/>
      <c r="G609" s="7" t="s">
        <v>47</v>
      </c>
      <c r="H609" s="10">
        <v>0.14099999999999999</v>
      </c>
      <c r="I609" s="9">
        <v>24.85</v>
      </c>
      <c r="J609" s="9">
        <v>3.5</v>
      </c>
    </row>
    <row r="610" spans="1:10" ht="25.5" customHeight="1" x14ac:dyDescent="0.2">
      <c r="A610" s="157" t="s">
        <v>38</v>
      </c>
      <c r="B610" s="8" t="s">
        <v>254</v>
      </c>
      <c r="C610" s="157" t="s">
        <v>19</v>
      </c>
      <c r="D610" s="157" t="s">
        <v>255</v>
      </c>
      <c r="E610" s="196" t="s">
        <v>39</v>
      </c>
      <c r="F610" s="196"/>
      <c r="G610" s="7" t="s">
        <v>47</v>
      </c>
      <c r="H610" s="10">
        <v>1.9E-2</v>
      </c>
      <c r="I610" s="9">
        <v>32.53</v>
      </c>
      <c r="J610" s="9">
        <v>0.61</v>
      </c>
    </row>
    <row r="611" spans="1:10" ht="25.5" x14ac:dyDescent="0.2">
      <c r="A611" s="155" t="s">
        <v>48</v>
      </c>
      <c r="B611" s="12" t="s">
        <v>3432</v>
      </c>
      <c r="C611" s="155" t="s">
        <v>19</v>
      </c>
      <c r="D611" s="155" t="s">
        <v>1194</v>
      </c>
      <c r="E611" s="193" t="s">
        <v>27</v>
      </c>
      <c r="F611" s="193"/>
      <c r="G611" s="11" t="s">
        <v>136</v>
      </c>
      <c r="H611" s="14">
        <v>1</v>
      </c>
      <c r="I611" s="13">
        <v>11.11</v>
      </c>
      <c r="J611" s="13">
        <v>11.11</v>
      </c>
    </row>
    <row r="612" spans="1:10" x14ac:dyDescent="0.2">
      <c r="A612" s="156"/>
      <c r="B612" s="156"/>
      <c r="C612" s="156"/>
      <c r="D612" s="156"/>
      <c r="E612" s="156" t="s">
        <v>40</v>
      </c>
      <c r="F612" s="15">
        <v>3.57</v>
      </c>
      <c r="G612" s="156" t="s">
        <v>41</v>
      </c>
      <c r="H612" s="15">
        <v>0</v>
      </c>
      <c r="I612" s="156" t="s">
        <v>42</v>
      </c>
      <c r="J612" s="15">
        <v>3.57</v>
      </c>
    </row>
    <row r="613" spans="1:10" ht="15" customHeight="1" thickBot="1" x14ac:dyDescent="0.25">
      <c r="A613" s="156"/>
      <c r="B613" s="156"/>
      <c r="C613" s="156"/>
      <c r="D613" s="156"/>
      <c r="E613" s="156" t="s">
        <v>43</v>
      </c>
      <c r="F613" s="15">
        <v>3.57</v>
      </c>
      <c r="G613" s="156"/>
      <c r="H613" s="197" t="s">
        <v>44</v>
      </c>
      <c r="I613" s="197"/>
      <c r="J613" s="15">
        <v>18.79</v>
      </c>
    </row>
    <row r="614" spans="1:10" ht="15" thickTop="1" x14ac:dyDescent="0.2">
      <c r="A614" s="125"/>
      <c r="B614" s="125"/>
      <c r="C614" s="125"/>
      <c r="D614" s="125"/>
      <c r="E614" s="125"/>
      <c r="F614" s="125"/>
      <c r="G614" s="125"/>
      <c r="H614" s="125"/>
      <c r="I614" s="125"/>
      <c r="J614" s="125"/>
    </row>
    <row r="615" spans="1:10" ht="15" x14ac:dyDescent="0.2">
      <c r="A615" s="158" t="s">
        <v>1195</v>
      </c>
      <c r="B615" s="161" t="s">
        <v>5</v>
      </c>
      <c r="C615" s="158" t="s">
        <v>6</v>
      </c>
      <c r="D615" s="158" t="s">
        <v>7</v>
      </c>
      <c r="E615" s="194" t="s">
        <v>29</v>
      </c>
      <c r="F615" s="194"/>
      <c r="G615" s="163" t="s">
        <v>8</v>
      </c>
      <c r="H615" s="161" t="s">
        <v>9</v>
      </c>
      <c r="I615" s="161" t="s">
        <v>10</v>
      </c>
      <c r="J615" s="161" t="s">
        <v>12</v>
      </c>
    </row>
    <row r="616" spans="1:10" ht="51" x14ac:dyDescent="0.2">
      <c r="A616" s="159" t="s">
        <v>37</v>
      </c>
      <c r="B616" s="120" t="s">
        <v>1196</v>
      </c>
      <c r="C616" s="159" t="s">
        <v>16</v>
      </c>
      <c r="D616" s="159" t="s">
        <v>1197</v>
      </c>
      <c r="E616" s="195" t="s">
        <v>246</v>
      </c>
      <c r="F616" s="195"/>
      <c r="G616" s="121" t="s">
        <v>136</v>
      </c>
      <c r="H616" s="124">
        <v>1</v>
      </c>
      <c r="I616" s="122">
        <v>5552.3</v>
      </c>
      <c r="J616" s="122">
        <v>5552.3</v>
      </c>
    </row>
    <row r="617" spans="1:10" ht="63.75" x14ac:dyDescent="0.2">
      <c r="A617" s="157" t="s">
        <v>38</v>
      </c>
      <c r="B617" s="8" t="s">
        <v>3433</v>
      </c>
      <c r="C617" s="157" t="s">
        <v>19</v>
      </c>
      <c r="D617" s="157" t="s">
        <v>3434</v>
      </c>
      <c r="E617" s="196" t="s">
        <v>143</v>
      </c>
      <c r="F617" s="196"/>
      <c r="G617" s="7" t="s">
        <v>144</v>
      </c>
      <c r="H617" s="10">
        <v>9.2299999999999993E-2</v>
      </c>
      <c r="I617" s="9">
        <v>150.43</v>
      </c>
      <c r="J617" s="9">
        <v>13.88</v>
      </c>
    </row>
    <row r="618" spans="1:10" ht="63.75" x14ac:dyDescent="0.2">
      <c r="A618" s="157" t="s">
        <v>38</v>
      </c>
      <c r="B618" s="8" t="s">
        <v>3435</v>
      </c>
      <c r="C618" s="157" t="s">
        <v>19</v>
      </c>
      <c r="D618" s="157" t="s">
        <v>3436</v>
      </c>
      <c r="E618" s="196" t="s">
        <v>143</v>
      </c>
      <c r="F618" s="196"/>
      <c r="G618" s="7" t="s">
        <v>184</v>
      </c>
      <c r="H618" s="10">
        <v>0.18820000000000001</v>
      </c>
      <c r="I618" s="9">
        <v>65.72</v>
      </c>
      <c r="J618" s="9">
        <v>12.36</v>
      </c>
    </row>
    <row r="619" spans="1:10" ht="38.25" x14ac:dyDescent="0.2">
      <c r="A619" s="157" t="s">
        <v>38</v>
      </c>
      <c r="B619" s="8" t="s">
        <v>3437</v>
      </c>
      <c r="C619" s="157" t="s">
        <v>19</v>
      </c>
      <c r="D619" s="157" t="s">
        <v>3438</v>
      </c>
      <c r="E619" s="196" t="s">
        <v>39</v>
      </c>
      <c r="F619" s="196"/>
      <c r="G619" s="7" t="s">
        <v>137</v>
      </c>
      <c r="H619" s="10">
        <v>0.1195</v>
      </c>
      <c r="I619" s="9">
        <v>547.14</v>
      </c>
      <c r="J619" s="9">
        <v>65.38</v>
      </c>
    </row>
    <row r="620" spans="1:10" ht="25.5" customHeight="1" x14ac:dyDescent="0.2">
      <c r="A620" s="157" t="s">
        <v>38</v>
      </c>
      <c r="B620" s="8" t="s">
        <v>145</v>
      </c>
      <c r="C620" s="157" t="s">
        <v>19</v>
      </c>
      <c r="D620" s="157" t="s">
        <v>146</v>
      </c>
      <c r="E620" s="196" t="s">
        <v>39</v>
      </c>
      <c r="F620" s="196"/>
      <c r="G620" s="7" t="s">
        <v>47</v>
      </c>
      <c r="H620" s="10">
        <v>29.770600000000002</v>
      </c>
      <c r="I620" s="9">
        <v>32.369999999999997</v>
      </c>
      <c r="J620" s="9">
        <v>963.67</v>
      </c>
    </row>
    <row r="621" spans="1:10" ht="25.5" customHeight="1" x14ac:dyDescent="0.2">
      <c r="A621" s="157" t="s">
        <v>38</v>
      </c>
      <c r="B621" s="8" t="s">
        <v>45</v>
      </c>
      <c r="C621" s="157" t="s">
        <v>19</v>
      </c>
      <c r="D621" s="157" t="s">
        <v>46</v>
      </c>
      <c r="E621" s="196" t="s">
        <v>39</v>
      </c>
      <c r="F621" s="196"/>
      <c r="G621" s="7" t="s">
        <v>47</v>
      </c>
      <c r="H621" s="10">
        <v>23.391200000000001</v>
      </c>
      <c r="I621" s="9">
        <v>23.62</v>
      </c>
      <c r="J621" s="9">
        <v>552.5</v>
      </c>
    </row>
    <row r="622" spans="1:10" ht="38.25" x14ac:dyDescent="0.2">
      <c r="A622" s="157" t="s">
        <v>38</v>
      </c>
      <c r="B622" s="8" t="s">
        <v>3439</v>
      </c>
      <c r="C622" s="157" t="s">
        <v>19</v>
      </c>
      <c r="D622" s="157" t="s">
        <v>3440</v>
      </c>
      <c r="E622" s="196" t="s">
        <v>39</v>
      </c>
      <c r="F622" s="196"/>
      <c r="G622" s="7" t="s">
        <v>137</v>
      </c>
      <c r="H622" s="10">
        <v>0.64980000000000004</v>
      </c>
      <c r="I622" s="9">
        <v>623.92999999999995</v>
      </c>
      <c r="J622" s="9">
        <v>405.42</v>
      </c>
    </row>
    <row r="623" spans="1:10" ht="25.5" customHeight="1" x14ac:dyDescent="0.2">
      <c r="A623" s="157" t="s">
        <v>38</v>
      </c>
      <c r="B623" s="8" t="s">
        <v>3441</v>
      </c>
      <c r="C623" s="157" t="s">
        <v>19</v>
      </c>
      <c r="D623" s="157" t="s">
        <v>3442</v>
      </c>
      <c r="E623" s="196" t="s">
        <v>142</v>
      </c>
      <c r="F623" s="196"/>
      <c r="G623" s="7" t="s">
        <v>137</v>
      </c>
      <c r="H623" s="10">
        <v>0.1196</v>
      </c>
      <c r="I623" s="9">
        <v>1136.04</v>
      </c>
      <c r="J623" s="9">
        <v>135.87</v>
      </c>
    </row>
    <row r="624" spans="1:10" ht="25.5" customHeight="1" x14ac:dyDescent="0.2">
      <c r="A624" s="157" t="s">
        <v>38</v>
      </c>
      <c r="B624" s="8" t="s">
        <v>3443</v>
      </c>
      <c r="C624" s="157" t="s">
        <v>19</v>
      </c>
      <c r="D624" s="157" t="s">
        <v>3444</v>
      </c>
      <c r="E624" s="196" t="s">
        <v>142</v>
      </c>
      <c r="F624" s="196"/>
      <c r="G624" s="7" t="s">
        <v>137</v>
      </c>
      <c r="H624" s="10">
        <v>0.1231</v>
      </c>
      <c r="I624" s="9">
        <v>1093.57</v>
      </c>
      <c r="J624" s="9">
        <v>134.61000000000001</v>
      </c>
    </row>
    <row r="625" spans="1:10" ht="25.5" customHeight="1" x14ac:dyDescent="0.2">
      <c r="A625" s="157" t="s">
        <v>38</v>
      </c>
      <c r="B625" s="8" t="s">
        <v>3445</v>
      </c>
      <c r="C625" s="157" t="s">
        <v>19</v>
      </c>
      <c r="D625" s="157" t="s">
        <v>3446</v>
      </c>
      <c r="E625" s="196" t="s">
        <v>142</v>
      </c>
      <c r="F625" s="196"/>
      <c r="G625" s="7" t="s">
        <v>158</v>
      </c>
      <c r="H625" s="10">
        <v>3.9487999999999999</v>
      </c>
      <c r="I625" s="9">
        <v>11.29</v>
      </c>
      <c r="J625" s="9">
        <v>44.58</v>
      </c>
    </row>
    <row r="626" spans="1:10" ht="25.5" customHeight="1" x14ac:dyDescent="0.2">
      <c r="A626" s="157" t="s">
        <v>38</v>
      </c>
      <c r="B626" s="8" t="s">
        <v>3447</v>
      </c>
      <c r="C626" s="157" t="s">
        <v>19</v>
      </c>
      <c r="D626" s="157" t="s">
        <v>3448</v>
      </c>
      <c r="E626" s="196" t="s">
        <v>142</v>
      </c>
      <c r="F626" s="196"/>
      <c r="G626" s="7" t="s">
        <v>158</v>
      </c>
      <c r="H626" s="10">
        <v>4.9359999999999999</v>
      </c>
      <c r="I626" s="9">
        <v>10.66</v>
      </c>
      <c r="J626" s="9">
        <v>52.61</v>
      </c>
    </row>
    <row r="627" spans="1:10" ht="38.25" x14ac:dyDescent="0.2">
      <c r="A627" s="157" t="s">
        <v>38</v>
      </c>
      <c r="B627" s="8" t="s">
        <v>3449</v>
      </c>
      <c r="C627" s="157" t="s">
        <v>19</v>
      </c>
      <c r="D627" s="157" t="s">
        <v>3450</v>
      </c>
      <c r="E627" s="196" t="s">
        <v>142</v>
      </c>
      <c r="F627" s="196"/>
      <c r="G627" s="7" t="s">
        <v>158</v>
      </c>
      <c r="H627" s="10">
        <v>25.680399999999999</v>
      </c>
      <c r="I627" s="9">
        <v>16.86</v>
      </c>
      <c r="J627" s="9">
        <v>432.97</v>
      </c>
    </row>
    <row r="628" spans="1:10" ht="38.25" x14ac:dyDescent="0.2">
      <c r="A628" s="157" t="s">
        <v>38</v>
      </c>
      <c r="B628" s="8" t="s">
        <v>3451</v>
      </c>
      <c r="C628" s="157" t="s">
        <v>19</v>
      </c>
      <c r="D628" s="157" t="s">
        <v>3452</v>
      </c>
      <c r="E628" s="196" t="s">
        <v>142</v>
      </c>
      <c r="F628" s="196"/>
      <c r="G628" s="7" t="s">
        <v>137</v>
      </c>
      <c r="H628" s="10">
        <v>0.96740000000000004</v>
      </c>
      <c r="I628" s="9">
        <v>512.27</v>
      </c>
      <c r="J628" s="9">
        <v>495.56</v>
      </c>
    </row>
    <row r="629" spans="1:10" ht="38.25" x14ac:dyDescent="0.2">
      <c r="A629" s="157" t="s">
        <v>38</v>
      </c>
      <c r="B629" s="8" t="s">
        <v>3453</v>
      </c>
      <c r="C629" s="157" t="s">
        <v>19</v>
      </c>
      <c r="D629" s="157" t="s">
        <v>3454</v>
      </c>
      <c r="E629" s="196" t="s">
        <v>142</v>
      </c>
      <c r="F629" s="196"/>
      <c r="G629" s="7" t="s">
        <v>137</v>
      </c>
      <c r="H629" s="10">
        <v>0.31359999999999999</v>
      </c>
      <c r="I629" s="9">
        <v>2671.93</v>
      </c>
      <c r="J629" s="9">
        <v>837.91</v>
      </c>
    </row>
    <row r="630" spans="1:10" ht="38.25" x14ac:dyDescent="0.2">
      <c r="A630" s="157" t="s">
        <v>38</v>
      </c>
      <c r="B630" s="8" t="s">
        <v>3455</v>
      </c>
      <c r="C630" s="157" t="s">
        <v>19</v>
      </c>
      <c r="D630" s="157" t="s">
        <v>3456</v>
      </c>
      <c r="E630" s="196" t="s">
        <v>179</v>
      </c>
      <c r="F630" s="196"/>
      <c r="G630" s="7" t="s">
        <v>137</v>
      </c>
      <c r="H630" s="10">
        <v>0.40500000000000003</v>
      </c>
      <c r="I630" s="9">
        <v>221.21</v>
      </c>
      <c r="J630" s="9">
        <v>89.59</v>
      </c>
    </row>
    <row r="631" spans="1:10" ht="63.75" x14ac:dyDescent="0.2">
      <c r="A631" s="157" t="s">
        <v>38</v>
      </c>
      <c r="B631" s="8" t="s">
        <v>3457</v>
      </c>
      <c r="C631" s="157" t="s">
        <v>19</v>
      </c>
      <c r="D631" s="157" t="s">
        <v>3458</v>
      </c>
      <c r="E631" s="196" t="s">
        <v>179</v>
      </c>
      <c r="F631" s="196"/>
      <c r="G631" s="7" t="s">
        <v>137</v>
      </c>
      <c r="H631" s="10">
        <v>7.5</v>
      </c>
      <c r="I631" s="9">
        <v>13.36</v>
      </c>
      <c r="J631" s="9">
        <v>100.2</v>
      </c>
    </row>
    <row r="632" spans="1:10" ht="63.75" x14ac:dyDescent="0.2">
      <c r="A632" s="157" t="s">
        <v>38</v>
      </c>
      <c r="B632" s="8" t="s">
        <v>3459</v>
      </c>
      <c r="C632" s="157" t="s">
        <v>19</v>
      </c>
      <c r="D632" s="157" t="s">
        <v>3460</v>
      </c>
      <c r="E632" s="196" t="s">
        <v>179</v>
      </c>
      <c r="F632" s="196"/>
      <c r="G632" s="7" t="s">
        <v>137</v>
      </c>
      <c r="H632" s="10">
        <v>5.33</v>
      </c>
      <c r="I632" s="9">
        <v>29.19</v>
      </c>
      <c r="J632" s="9">
        <v>155.58000000000001</v>
      </c>
    </row>
    <row r="633" spans="1:10" ht="51" x14ac:dyDescent="0.2">
      <c r="A633" s="157" t="s">
        <v>38</v>
      </c>
      <c r="B633" s="8" t="s">
        <v>509</v>
      </c>
      <c r="C633" s="157" t="s">
        <v>19</v>
      </c>
      <c r="D633" s="157" t="s">
        <v>510</v>
      </c>
      <c r="E633" s="196" t="s">
        <v>187</v>
      </c>
      <c r="F633" s="196"/>
      <c r="G633" s="7" t="s">
        <v>137</v>
      </c>
      <c r="H633" s="10">
        <v>2.71</v>
      </c>
      <c r="I633" s="9">
        <v>9.24</v>
      </c>
      <c r="J633" s="9">
        <v>25.04</v>
      </c>
    </row>
    <row r="634" spans="1:10" x14ac:dyDescent="0.2">
      <c r="A634" s="155" t="s">
        <v>48</v>
      </c>
      <c r="B634" s="12" t="s">
        <v>3461</v>
      </c>
      <c r="C634" s="155" t="s">
        <v>19</v>
      </c>
      <c r="D634" s="155" t="s">
        <v>3462</v>
      </c>
      <c r="E634" s="193" t="s">
        <v>27</v>
      </c>
      <c r="F634" s="193"/>
      <c r="G634" s="11" t="s">
        <v>136</v>
      </c>
      <c r="H634" s="14">
        <v>42</v>
      </c>
      <c r="I634" s="13">
        <v>3.43</v>
      </c>
      <c r="J634" s="13">
        <v>144.06</v>
      </c>
    </row>
    <row r="635" spans="1:10" ht="25.5" x14ac:dyDescent="0.2">
      <c r="A635" s="155" t="s">
        <v>48</v>
      </c>
      <c r="B635" s="12" t="s">
        <v>3463</v>
      </c>
      <c r="C635" s="155" t="s">
        <v>19</v>
      </c>
      <c r="D635" s="155" t="s">
        <v>3464</v>
      </c>
      <c r="E635" s="193" t="s">
        <v>27</v>
      </c>
      <c r="F635" s="193"/>
      <c r="G635" s="11" t="s">
        <v>82</v>
      </c>
      <c r="H635" s="14">
        <v>2.24E-2</v>
      </c>
      <c r="I635" s="13">
        <v>6.53</v>
      </c>
      <c r="J635" s="13">
        <v>0.14000000000000001</v>
      </c>
    </row>
    <row r="636" spans="1:10" ht="25.5" x14ac:dyDescent="0.2">
      <c r="A636" s="155" t="s">
        <v>48</v>
      </c>
      <c r="B636" s="12" t="s">
        <v>3465</v>
      </c>
      <c r="C636" s="155" t="s">
        <v>19</v>
      </c>
      <c r="D636" s="155" t="s">
        <v>3466</v>
      </c>
      <c r="E636" s="193" t="s">
        <v>27</v>
      </c>
      <c r="F636" s="193"/>
      <c r="G636" s="11" t="s">
        <v>23</v>
      </c>
      <c r="H636" s="14">
        <v>0.4884</v>
      </c>
      <c r="I636" s="13">
        <v>7.33</v>
      </c>
      <c r="J636" s="13">
        <v>3.57</v>
      </c>
    </row>
    <row r="637" spans="1:10" ht="25.5" x14ac:dyDescent="0.2">
      <c r="A637" s="155" t="s">
        <v>48</v>
      </c>
      <c r="B637" s="12" t="s">
        <v>215</v>
      </c>
      <c r="C637" s="155" t="s">
        <v>19</v>
      </c>
      <c r="D637" s="155" t="s">
        <v>216</v>
      </c>
      <c r="E637" s="193" t="s">
        <v>27</v>
      </c>
      <c r="F637" s="193"/>
      <c r="G637" s="11" t="s">
        <v>23</v>
      </c>
      <c r="H637" s="14">
        <v>0.58079999999999998</v>
      </c>
      <c r="I637" s="13">
        <v>2.56</v>
      </c>
      <c r="J637" s="13">
        <v>1.48</v>
      </c>
    </row>
    <row r="638" spans="1:10" x14ac:dyDescent="0.2">
      <c r="A638" s="155" t="s">
        <v>48</v>
      </c>
      <c r="B638" s="12" t="s">
        <v>317</v>
      </c>
      <c r="C638" s="155" t="s">
        <v>19</v>
      </c>
      <c r="D638" s="155" t="s">
        <v>318</v>
      </c>
      <c r="E638" s="193" t="s">
        <v>27</v>
      </c>
      <c r="F638" s="193"/>
      <c r="G638" s="11" t="s">
        <v>158</v>
      </c>
      <c r="H638" s="14">
        <v>5.1499999999999997E-2</v>
      </c>
      <c r="I638" s="13">
        <v>16.64</v>
      </c>
      <c r="J638" s="13">
        <v>0.85</v>
      </c>
    </row>
    <row r="639" spans="1:10" ht="38.25" x14ac:dyDescent="0.2">
      <c r="A639" s="155" t="s">
        <v>48</v>
      </c>
      <c r="B639" s="12" t="s">
        <v>3231</v>
      </c>
      <c r="C639" s="155" t="s">
        <v>19</v>
      </c>
      <c r="D639" s="155" t="s">
        <v>3232</v>
      </c>
      <c r="E639" s="193" t="s">
        <v>27</v>
      </c>
      <c r="F639" s="193"/>
      <c r="G639" s="11" t="s">
        <v>23</v>
      </c>
      <c r="H639" s="14">
        <v>1.8216000000000001</v>
      </c>
      <c r="I639" s="13">
        <v>39.92</v>
      </c>
      <c r="J639" s="13">
        <v>72.709999999999994</v>
      </c>
    </row>
    <row r="640" spans="1:10" ht="25.5" x14ac:dyDescent="0.2">
      <c r="A640" s="155" t="s">
        <v>48</v>
      </c>
      <c r="B640" s="12" t="s">
        <v>3467</v>
      </c>
      <c r="C640" s="155" t="s">
        <v>19</v>
      </c>
      <c r="D640" s="155" t="s">
        <v>3468</v>
      </c>
      <c r="E640" s="193" t="s">
        <v>27</v>
      </c>
      <c r="F640" s="193"/>
      <c r="G640" s="11" t="s">
        <v>136</v>
      </c>
      <c r="H640" s="14">
        <v>146.7938</v>
      </c>
      <c r="I640" s="13">
        <v>5.53</v>
      </c>
      <c r="J640" s="13">
        <v>811.76</v>
      </c>
    </row>
    <row r="641" spans="1:10" x14ac:dyDescent="0.2">
      <c r="A641" s="156"/>
      <c r="B641" s="156"/>
      <c r="C641" s="156"/>
      <c r="D641" s="156"/>
      <c r="E641" s="156" t="s">
        <v>40</v>
      </c>
      <c r="F641" s="15">
        <v>2347.65</v>
      </c>
      <c r="G641" s="156" t="s">
        <v>41</v>
      </c>
      <c r="H641" s="15">
        <v>0</v>
      </c>
      <c r="I641" s="156" t="s">
        <v>42</v>
      </c>
      <c r="J641" s="15">
        <v>2347.65</v>
      </c>
    </row>
    <row r="642" spans="1:10" ht="15" customHeight="1" thickBot="1" x14ac:dyDescent="0.25">
      <c r="A642" s="156"/>
      <c r="B642" s="156"/>
      <c r="C642" s="156"/>
      <c r="D642" s="156"/>
      <c r="E642" s="156" t="s">
        <v>43</v>
      </c>
      <c r="F642" s="15">
        <v>1297.46</v>
      </c>
      <c r="G642" s="156"/>
      <c r="H642" s="197" t="s">
        <v>44</v>
      </c>
      <c r="I642" s="197"/>
      <c r="J642" s="15">
        <v>6849.76</v>
      </c>
    </row>
    <row r="643" spans="1:10" ht="15" thickTop="1" x14ac:dyDescent="0.2">
      <c r="A643" s="125"/>
      <c r="B643" s="125"/>
      <c r="C643" s="125"/>
      <c r="D643" s="125"/>
      <c r="E643" s="125"/>
      <c r="F643" s="125"/>
      <c r="G643" s="125"/>
      <c r="H643" s="125"/>
      <c r="I643" s="125"/>
      <c r="J643" s="125"/>
    </row>
    <row r="644" spans="1:10" ht="15" x14ac:dyDescent="0.2">
      <c r="A644" s="158" t="s">
        <v>1198</v>
      </c>
      <c r="B644" s="161" t="s">
        <v>5</v>
      </c>
      <c r="C644" s="158" t="s">
        <v>6</v>
      </c>
      <c r="D644" s="158" t="s">
        <v>7</v>
      </c>
      <c r="E644" s="194" t="s">
        <v>29</v>
      </c>
      <c r="F644" s="194"/>
      <c r="G644" s="163" t="s">
        <v>8</v>
      </c>
      <c r="H644" s="161" t="s">
        <v>9</v>
      </c>
      <c r="I644" s="161" t="s">
        <v>10</v>
      </c>
      <c r="J644" s="161" t="s">
        <v>12</v>
      </c>
    </row>
    <row r="645" spans="1:10" ht="51" x14ac:dyDescent="0.2">
      <c r="A645" s="159" t="s">
        <v>37</v>
      </c>
      <c r="B645" s="120" t="s">
        <v>1199</v>
      </c>
      <c r="C645" s="159" t="s">
        <v>16</v>
      </c>
      <c r="D645" s="159" t="s">
        <v>1200</v>
      </c>
      <c r="E645" s="195" t="s">
        <v>246</v>
      </c>
      <c r="F645" s="195"/>
      <c r="G645" s="121" t="s">
        <v>136</v>
      </c>
      <c r="H645" s="124">
        <v>1</v>
      </c>
      <c r="I645" s="122">
        <v>5759.51</v>
      </c>
      <c r="J645" s="122">
        <v>5759.51</v>
      </c>
    </row>
    <row r="646" spans="1:10" ht="63.75" x14ac:dyDescent="0.2">
      <c r="A646" s="157" t="s">
        <v>38</v>
      </c>
      <c r="B646" s="8" t="s">
        <v>3433</v>
      </c>
      <c r="C646" s="157" t="s">
        <v>19</v>
      </c>
      <c r="D646" s="157" t="s">
        <v>3434</v>
      </c>
      <c r="E646" s="196" t="s">
        <v>143</v>
      </c>
      <c r="F646" s="196"/>
      <c r="G646" s="7" t="s">
        <v>144</v>
      </c>
      <c r="H646" s="10">
        <v>0.33350000000000002</v>
      </c>
      <c r="I646" s="9">
        <v>150.43</v>
      </c>
      <c r="J646" s="9">
        <v>50.16</v>
      </c>
    </row>
    <row r="647" spans="1:10" ht="63.75" x14ac:dyDescent="0.2">
      <c r="A647" s="157" t="s">
        <v>38</v>
      </c>
      <c r="B647" s="8" t="s">
        <v>3435</v>
      </c>
      <c r="C647" s="157" t="s">
        <v>19</v>
      </c>
      <c r="D647" s="157" t="s">
        <v>3436</v>
      </c>
      <c r="E647" s="196" t="s">
        <v>143</v>
      </c>
      <c r="F647" s="196"/>
      <c r="G647" s="7" t="s">
        <v>184</v>
      </c>
      <c r="H647" s="10">
        <v>0.67969999999999997</v>
      </c>
      <c r="I647" s="9">
        <v>65.72</v>
      </c>
      <c r="J647" s="9">
        <v>44.66</v>
      </c>
    </row>
    <row r="648" spans="1:10" ht="38.25" x14ac:dyDescent="0.2">
      <c r="A648" s="157" t="s">
        <v>38</v>
      </c>
      <c r="B648" s="8" t="s">
        <v>3437</v>
      </c>
      <c r="C648" s="157" t="s">
        <v>19</v>
      </c>
      <c r="D648" s="157" t="s">
        <v>3438</v>
      </c>
      <c r="E648" s="196" t="s">
        <v>39</v>
      </c>
      <c r="F648" s="196"/>
      <c r="G648" s="7" t="s">
        <v>137</v>
      </c>
      <c r="H648" s="10">
        <v>0.1003</v>
      </c>
      <c r="I648" s="9">
        <v>547.14</v>
      </c>
      <c r="J648" s="9">
        <v>54.87</v>
      </c>
    </row>
    <row r="649" spans="1:10" ht="25.5" customHeight="1" x14ac:dyDescent="0.2">
      <c r="A649" s="157" t="s">
        <v>38</v>
      </c>
      <c r="B649" s="8" t="s">
        <v>145</v>
      </c>
      <c r="C649" s="157" t="s">
        <v>19</v>
      </c>
      <c r="D649" s="157" t="s">
        <v>146</v>
      </c>
      <c r="E649" s="196" t="s">
        <v>39</v>
      </c>
      <c r="F649" s="196"/>
      <c r="G649" s="7" t="s">
        <v>47</v>
      </c>
      <c r="H649" s="10">
        <v>25.104199999999999</v>
      </c>
      <c r="I649" s="9">
        <v>32.369999999999997</v>
      </c>
      <c r="J649" s="9">
        <v>812.62</v>
      </c>
    </row>
    <row r="650" spans="1:10" ht="25.5" customHeight="1" x14ac:dyDescent="0.2">
      <c r="A650" s="157" t="s">
        <v>38</v>
      </c>
      <c r="B650" s="8" t="s">
        <v>45</v>
      </c>
      <c r="C650" s="157" t="s">
        <v>19</v>
      </c>
      <c r="D650" s="157" t="s">
        <v>46</v>
      </c>
      <c r="E650" s="196" t="s">
        <v>39</v>
      </c>
      <c r="F650" s="196"/>
      <c r="G650" s="7" t="s">
        <v>47</v>
      </c>
      <c r="H650" s="10">
        <v>19.724699999999999</v>
      </c>
      <c r="I650" s="9">
        <v>23.62</v>
      </c>
      <c r="J650" s="9">
        <v>465.89</v>
      </c>
    </row>
    <row r="651" spans="1:10" ht="38.25" x14ac:dyDescent="0.2">
      <c r="A651" s="157" t="s">
        <v>38</v>
      </c>
      <c r="B651" s="8" t="s">
        <v>3439</v>
      </c>
      <c r="C651" s="157" t="s">
        <v>19</v>
      </c>
      <c r="D651" s="157" t="s">
        <v>3440</v>
      </c>
      <c r="E651" s="196" t="s">
        <v>39</v>
      </c>
      <c r="F651" s="196"/>
      <c r="G651" s="7" t="s">
        <v>137</v>
      </c>
      <c r="H651" s="10">
        <v>0.55189999999999995</v>
      </c>
      <c r="I651" s="9">
        <v>623.92999999999995</v>
      </c>
      <c r="J651" s="9">
        <v>344.34</v>
      </c>
    </row>
    <row r="652" spans="1:10" ht="25.5" customHeight="1" x14ac:dyDescent="0.2">
      <c r="A652" s="157" t="s">
        <v>38</v>
      </c>
      <c r="B652" s="8" t="s">
        <v>3441</v>
      </c>
      <c r="C652" s="157" t="s">
        <v>19</v>
      </c>
      <c r="D652" s="157" t="s">
        <v>3442</v>
      </c>
      <c r="E652" s="196" t="s">
        <v>142</v>
      </c>
      <c r="F652" s="196"/>
      <c r="G652" s="7" t="s">
        <v>137</v>
      </c>
      <c r="H652" s="10">
        <v>0.1196</v>
      </c>
      <c r="I652" s="9">
        <v>1136.04</v>
      </c>
      <c r="J652" s="9">
        <v>135.87</v>
      </c>
    </row>
    <row r="653" spans="1:10" ht="25.5" customHeight="1" x14ac:dyDescent="0.2">
      <c r="A653" s="157" t="s">
        <v>38</v>
      </c>
      <c r="B653" s="8" t="s">
        <v>3443</v>
      </c>
      <c r="C653" s="157" t="s">
        <v>19</v>
      </c>
      <c r="D653" s="157" t="s">
        <v>3444</v>
      </c>
      <c r="E653" s="196" t="s">
        <v>142</v>
      </c>
      <c r="F653" s="196"/>
      <c r="G653" s="7" t="s">
        <v>137</v>
      </c>
      <c r="H653" s="10">
        <v>0.2092</v>
      </c>
      <c r="I653" s="9">
        <v>1093.57</v>
      </c>
      <c r="J653" s="9">
        <v>228.77</v>
      </c>
    </row>
    <row r="654" spans="1:10" ht="25.5" customHeight="1" x14ac:dyDescent="0.2">
      <c r="A654" s="157" t="s">
        <v>38</v>
      </c>
      <c r="B654" s="8" t="s">
        <v>3445</v>
      </c>
      <c r="C654" s="157" t="s">
        <v>19</v>
      </c>
      <c r="D654" s="157" t="s">
        <v>3446</v>
      </c>
      <c r="E654" s="196" t="s">
        <v>142</v>
      </c>
      <c r="F654" s="196"/>
      <c r="G654" s="7" t="s">
        <v>158</v>
      </c>
      <c r="H654" s="10">
        <v>3.9487999999999999</v>
      </c>
      <c r="I654" s="9">
        <v>11.29</v>
      </c>
      <c r="J654" s="9">
        <v>44.58</v>
      </c>
    </row>
    <row r="655" spans="1:10" ht="25.5" customHeight="1" x14ac:dyDescent="0.2">
      <c r="A655" s="157" t="s">
        <v>38</v>
      </c>
      <c r="B655" s="8" t="s">
        <v>3447</v>
      </c>
      <c r="C655" s="157" t="s">
        <v>19</v>
      </c>
      <c r="D655" s="157" t="s">
        <v>3448</v>
      </c>
      <c r="E655" s="196" t="s">
        <v>142</v>
      </c>
      <c r="F655" s="196"/>
      <c r="G655" s="7" t="s">
        <v>158</v>
      </c>
      <c r="H655" s="10">
        <v>8.3911999999999995</v>
      </c>
      <c r="I655" s="9">
        <v>10.66</v>
      </c>
      <c r="J655" s="9">
        <v>89.45</v>
      </c>
    </row>
    <row r="656" spans="1:10" ht="38.25" x14ac:dyDescent="0.2">
      <c r="A656" s="157" t="s">
        <v>38</v>
      </c>
      <c r="B656" s="8" t="s">
        <v>3449</v>
      </c>
      <c r="C656" s="157" t="s">
        <v>19</v>
      </c>
      <c r="D656" s="157" t="s">
        <v>3450</v>
      </c>
      <c r="E656" s="196" t="s">
        <v>142</v>
      </c>
      <c r="F656" s="196"/>
      <c r="G656" s="7" t="s">
        <v>158</v>
      </c>
      <c r="H656" s="10">
        <v>20.71</v>
      </c>
      <c r="I656" s="9">
        <v>16.86</v>
      </c>
      <c r="J656" s="9">
        <v>349.17</v>
      </c>
    </row>
    <row r="657" spans="1:10" ht="38.25" x14ac:dyDescent="0.2">
      <c r="A657" s="157" t="s">
        <v>38</v>
      </c>
      <c r="B657" s="8" t="s">
        <v>3451</v>
      </c>
      <c r="C657" s="157" t="s">
        <v>19</v>
      </c>
      <c r="D657" s="157" t="s">
        <v>3452</v>
      </c>
      <c r="E657" s="196" t="s">
        <v>142</v>
      </c>
      <c r="F657" s="196"/>
      <c r="G657" s="7" t="s">
        <v>137</v>
      </c>
      <c r="H657" s="10">
        <v>0.7802</v>
      </c>
      <c r="I657" s="9">
        <v>512.27</v>
      </c>
      <c r="J657" s="9">
        <v>399.67</v>
      </c>
    </row>
    <row r="658" spans="1:10" ht="38.25" x14ac:dyDescent="0.2">
      <c r="A658" s="157" t="s">
        <v>38</v>
      </c>
      <c r="B658" s="8" t="s">
        <v>3453</v>
      </c>
      <c r="C658" s="157" t="s">
        <v>19</v>
      </c>
      <c r="D658" s="157" t="s">
        <v>3454</v>
      </c>
      <c r="E658" s="196" t="s">
        <v>142</v>
      </c>
      <c r="F658" s="196"/>
      <c r="G658" s="7" t="s">
        <v>137</v>
      </c>
      <c r="H658" s="10">
        <v>0.4874</v>
      </c>
      <c r="I658" s="9">
        <v>2671.93</v>
      </c>
      <c r="J658" s="9">
        <v>1302.29</v>
      </c>
    </row>
    <row r="659" spans="1:10" ht="38.25" x14ac:dyDescent="0.2">
      <c r="A659" s="157" t="s">
        <v>38</v>
      </c>
      <c r="B659" s="8" t="s">
        <v>3455</v>
      </c>
      <c r="C659" s="157" t="s">
        <v>19</v>
      </c>
      <c r="D659" s="157" t="s">
        <v>3456</v>
      </c>
      <c r="E659" s="196" t="s">
        <v>179</v>
      </c>
      <c r="F659" s="196"/>
      <c r="G659" s="7" t="s">
        <v>137</v>
      </c>
      <c r="H659" s="10">
        <v>0.40799999999999997</v>
      </c>
      <c r="I659" s="9">
        <v>221.21</v>
      </c>
      <c r="J659" s="9">
        <v>90.25</v>
      </c>
    </row>
    <row r="660" spans="1:10" ht="63.75" x14ac:dyDescent="0.2">
      <c r="A660" s="157" t="s">
        <v>38</v>
      </c>
      <c r="B660" s="8" t="s">
        <v>3457</v>
      </c>
      <c r="C660" s="157" t="s">
        <v>19</v>
      </c>
      <c r="D660" s="157" t="s">
        <v>3458</v>
      </c>
      <c r="E660" s="196" t="s">
        <v>179</v>
      </c>
      <c r="F660" s="196"/>
      <c r="G660" s="7" t="s">
        <v>137</v>
      </c>
      <c r="H660" s="10">
        <v>8.6999999999999993</v>
      </c>
      <c r="I660" s="9">
        <v>13.36</v>
      </c>
      <c r="J660" s="9">
        <v>116.23</v>
      </c>
    </row>
    <row r="661" spans="1:10" ht="63.75" x14ac:dyDescent="0.2">
      <c r="A661" s="157" t="s">
        <v>38</v>
      </c>
      <c r="B661" s="8" t="s">
        <v>3469</v>
      </c>
      <c r="C661" s="157" t="s">
        <v>19</v>
      </c>
      <c r="D661" s="157" t="s">
        <v>3470</v>
      </c>
      <c r="E661" s="196" t="s">
        <v>179</v>
      </c>
      <c r="F661" s="196"/>
      <c r="G661" s="7" t="s">
        <v>137</v>
      </c>
      <c r="H661" s="10">
        <v>7.61</v>
      </c>
      <c r="I661" s="9">
        <v>18.37</v>
      </c>
      <c r="J661" s="9">
        <v>139.79</v>
      </c>
    </row>
    <row r="662" spans="1:10" ht="51" x14ac:dyDescent="0.2">
      <c r="A662" s="157" t="s">
        <v>38</v>
      </c>
      <c r="B662" s="8" t="s">
        <v>509</v>
      </c>
      <c r="C662" s="157" t="s">
        <v>19</v>
      </c>
      <c r="D662" s="157" t="s">
        <v>510</v>
      </c>
      <c r="E662" s="196" t="s">
        <v>187</v>
      </c>
      <c r="F662" s="196"/>
      <c r="G662" s="7" t="s">
        <v>137</v>
      </c>
      <c r="H662" s="10">
        <v>1.36</v>
      </c>
      <c r="I662" s="9">
        <v>9.24</v>
      </c>
      <c r="J662" s="9">
        <v>12.56</v>
      </c>
    </row>
    <row r="663" spans="1:10" x14ac:dyDescent="0.2">
      <c r="A663" s="155" t="s">
        <v>48</v>
      </c>
      <c r="B663" s="12" t="s">
        <v>3461</v>
      </c>
      <c r="C663" s="155" t="s">
        <v>19</v>
      </c>
      <c r="D663" s="155" t="s">
        <v>3462</v>
      </c>
      <c r="E663" s="193" t="s">
        <v>27</v>
      </c>
      <c r="F663" s="193"/>
      <c r="G663" s="11" t="s">
        <v>136</v>
      </c>
      <c r="H663" s="14">
        <v>71.400000000000006</v>
      </c>
      <c r="I663" s="13">
        <v>3.43</v>
      </c>
      <c r="J663" s="13">
        <v>244.9</v>
      </c>
    </row>
    <row r="664" spans="1:10" ht="25.5" x14ac:dyDescent="0.2">
      <c r="A664" s="155" t="s">
        <v>48</v>
      </c>
      <c r="B664" s="12" t="s">
        <v>3463</v>
      </c>
      <c r="C664" s="155" t="s">
        <v>19</v>
      </c>
      <c r="D664" s="155" t="s">
        <v>3464</v>
      </c>
      <c r="E664" s="193" t="s">
        <v>27</v>
      </c>
      <c r="F664" s="193"/>
      <c r="G664" s="11" t="s">
        <v>82</v>
      </c>
      <c r="H664" s="14">
        <v>1.9400000000000001E-2</v>
      </c>
      <c r="I664" s="13">
        <v>6.53</v>
      </c>
      <c r="J664" s="13">
        <v>0.12</v>
      </c>
    </row>
    <row r="665" spans="1:10" ht="25.5" x14ac:dyDescent="0.2">
      <c r="A665" s="155" t="s">
        <v>48</v>
      </c>
      <c r="B665" s="12" t="s">
        <v>3465</v>
      </c>
      <c r="C665" s="155" t="s">
        <v>19</v>
      </c>
      <c r="D665" s="155" t="s">
        <v>3466</v>
      </c>
      <c r="E665" s="193" t="s">
        <v>27</v>
      </c>
      <c r="F665" s="193"/>
      <c r="G665" s="11" t="s">
        <v>23</v>
      </c>
      <c r="H665" s="14">
        <v>0.42180000000000001</v>
      </c>
      <c r="I665" s="13">
        <v>7.33</v>
      </c>
      <c r="J665" s="13">
        <v>3.09</v>
      </c>
    </row>
    <row r="666" spans="1:10" ht="25.5" x14ac:dyDescent="0.2">
      <c r="A666" s="155" t="s">
        <v>48</v>
      </c>
      <c r="B666" s="12" t="s">
        <v>215</v>
      </c>
      <c r="C666" s="155" t="s">
        <v>19</v>
      </c>
      <c r="D666" s="155" t="s">
        <v>216</v>
      </c>
      <c r="E666" s="193" t="s">
        <v>27</v>
      </c>
      <c r="F666" s="193"/>
      <c r="G666" s="11" t="s">
        <v>23</v>
      </c>
      <c r="H666" s="14">
        <v>0.50160000000000005</v>
      </c>
      <c r="I666" s="13">
        <v>2.56</v>
      </c>
      <c r="J666" s="13">
        <v>1.28</v>
      </c>
    </row>
    <row r="667" spans="1:10" ht="25.5" x14ac:dyDescent="0.2">
      <c r="A667" s="155" t="s">
        <v>48</v>
      </c>
      <c r="B667" s="12" t="s">
        <v>3471</v>
      </c>
      <c r="C667" s="155" t="s">
        <v>19</v>
      </c>
      <c r="D667" s="155" t="s">
        <v>3472</v>
      </c>
      <c r="E667" s="193" t="s">
        <v>27</v>
      </c>
      <c r="F667" s="193"/>
      <c r="G667" s="11" t="s">
        <v>137</v>
      </c>
      <c r="H667" s="14">
        <v>1.349</v>
      </c>
      <c r="I667" s="13">
        <v>129.19999999999999</v>
      </c>
      <c r="J667" s="13">
        <v>174.29</v>
      </c>
    </row>
    <row r="668" spans="1:10" x14ac:dyDescent="0.2">
      <c r="A668" s="155" t="s">
        <v>48</v>
      </c>
      <c r="B668" s="12" t="s">
        <v>317</v>
      </c>
      <c r="C668" s="155" t="s">
        <v>19</v>
      </c>
      <c r="D668" s="155" t="s">
        <v>318</v>
      </c>
      <c r="E668" s="193" t="s">
        <v>27</v>
      </c>
      <c r="F668" s="193"/>
      <c r="G668" s="11" t="s">
        <v>158</v>
      </c>
      <c r="H668" s="14">
        <v>4.4499999999999998E-2</v>
      </c>
      <c r="I668" s="13">
        <v>16.64</v>
      </c>
      <c r="J668" s="13">
        <v>0.74</v>
      </c>
    </row>
    <row r="669" spans="1:10" ht="38.25" x14ac:dyDescent="0.2">
      <c r="A669" s="155" t="s">
        <v>48</v>
      </c>
      <c r="B669" s="12" t="s">
        <v>3231</v>
      </c>
      <c r="C669" s="155" t="s">
        <v>19</v>
      </c>
      <c r="D669" s="155" t="s">
        <v>3232</v>
      </c>
      <c r="E669" s="193" t="s">
        <v>27</v>
      </c>
      <c r="F669" s="193"/>
      <c r="G669" s="11" t="s">
        <v>23</v>
      </c>
      <c r="H669" s="14">
        <v>1.5731999999999999</v>
      </c>
      <c r="I669" s="13">
        <v>39.92</v>
      </c>
      <c r="J669" s="13">
        <v>62.8</v>
      </c>
    </row>
    <row r="670" spans="1:10" ht="25.5" x14ac:dyDescent="0.2">
      <c r="A670" s="155" t="s">
        <v>48</v>
      </c>
      <c r="B670" s="12" t="s">
        <v>3467</v>
      </c>
      <c r="C670" s="155" t="s">
        <v>19</v>
      </c>
      <c r="D670" s="155" t="s">
        <v>3468</v>
      </c>
      <c r="E670" s="193" t="s">
        <v>27</v>
      </c>
      <c r="F670" s="193"/>
      <c r="G670" s="11" t="s">
        <v>136</v>
      </c>
      <c r="H670" s="14">
        <v>106.8938</v>
      </c>
      <c r="I670" s="13">
        <v>5.53</v>
      </c>
      <c r="J670" s="13">
        <v>591.12</v>
      </c>
    </row>
    <row r="671" spans="1:10" x14ac:dyDescent="0.2">
      <c r="A671" s="156"/>
      <c r="B671" s="156"/>
      <c r="C671" s="156"/>
      <c r="D671" s="156"/>
      <c r="E671" s="156" t="s">
        <v>40</v>
      </c>
      <c r="F671" s="15">
        <v>2401.7199999999998</v>
      </c>
      <c r="G671" s="156" t="s">
        <v>41</v>
      </c>
      <c r="H671" s="15">
        <v>0</v>
      </c>
      <c r="I671" s="156" t="s">
        <v>42</v>
      </c>
      <c r="J671" s="15">
        <v>2401.7199999999998</v>
      </c>
    </row>
    <row r="672" spans="1:10" ht="15" customHeight="1" thickBot="1" x14ac:dyDescent="0.25">
      <c r="A672" s="156"/>
      <c r="B672" s="156"/>
      <c r="C672" s="156"/>
      <c r="D672" s="156"/>
      <c r="E672" s="156" t="s">
        <v>43</v>
      </c>
      <c r="F672" s="15">
        <v>1346.18</v>
      </c>
      <c r="G672" s="156"/>
      <c r="H672" s="197" t="s">
        <v>44</v>
      </c>
      <c r="I672" s="197"/>
      <c r="J672" s="15">
        <v>7105.69</v>
      </c>
    </row>
    <row r="673" spans="1:10" ht="15" thickTop="1" x14ac:dyDescent="0.2">
      <c r="A673" s="125"/>
      <c r="B673" s="125"/>
      <c r="C673" s="125"/>
      <c r="D673" s="125"/>
      <c r="E673" s="125"/>
      <c r="F673" s="125"/>
      <c r="G673" s="125"/>
      <c r="H673" s="125"/>
      <c r="I673" s="125"/>
      <c r="J673" s="125"/>
    </row>
    <row r="674" spans="1:10" ht="15" x14ac:dyDescent="0.2">
      <c r="A674" s="158" t="s">
        <v>1201</v>
      </c>
      <c r="B674" s="161" t="s">
        <v>5</v>
      </c>
      <c r="C674" s="158" t="s">
        <v>6</v>
      </c>
      <c r="D674" s="158" t="s">
        <v>7</v>
      </c>
      <c r="E674" s="194" t="s">
        <v>29</v>
      </c>
      <c r="F674" s="194"/>
      <c r="G674" s="163" t="s">
        <v>8</v>
      </c>
      <c r="H674" s="161" t="s">
        <v>9</v>
      </c>
      <c r="I674" s="161" t="s">
        <v>10</v>
      </c>
      <c r="J674" s="161" t="s">
        <v>12</v>
      </c>
    </row>
    <row r="675" spans="1:10" ht="51" x14ac:dyDescent="0.2">
      <c r="A675" s="159" t="s">
        <v>37</v>
      </c>
      <c r="B675" s="120" t="s">
        <v>1202</v>
      </c>
      <c r="C675" s="159" t="s">
        <v>16</v>
      </c>
      <c r="D675" s="159" t="s">
        <v>1203</v>
      </c>
      <c r="E675" s="195" t="s">
        <v>246</v>
      </c>
      <c r="F675" s="195"/>
      <c r="G675" s="121" t="s">
        <v>136</v>
      </c>
      <c r="H675" s="124">
        <v>1</v>
      </c>
      <c r="I675" s="122">
        <v>9430.26</v>
      </c>
      <c r="J675" s="122">
        <v>9430.26</v>
      </c>
    </row>
    <row r="676" spans="1:10" ht="63.75" x14ac:dyDescent="0.2">
      <c r="A676" s="157" t="s">
        <v>38</v>
      </c>
      <c r="B676" s="8" t="s">
        <v>3433</v>
      </c>
      <c r="C676" s="157" t="s">
        <v>19</v>
      </c>
      <c r="D676" s="157" t="s">
        <v>3434</v>
      </c>
      <c r="E676" s="196" t="s">
        <v>143</v>
      </c>
      <c r="F676" s="196"/>
      <c r="G676" s="7" t="s">
        <v>144</v>
      </c>
      <c r="H676" s="10">
        <v>0.29260000000000003</v>
      </c>
      <c r="I676" s="9">
        <v>150.43</v>
      </c>
      <c r="J676" s="9">
        <v>44.01</v>
      </c>
    </row>
    <row r="677" spans="1:10" ht="63.75" x14ac:dyDescent="0.2">
      <c r="A677" s="157" t="s">
        <v>38</v>
      </c>
      <c r="B677" s="8" t="s">
        <v>3435</v>
      </c>
      <c r="C677" s="157" t="s">
        <v>19</v>
      </c>
      <c r="D677" s="157" t="s">
        <v>3436</v>
      </c>
      <c r="E677" s="196" t="s">
        <v>143</v>
      </c>
      <c r="F677" s="196"/>
      <c r="G677" s="7" t="s">
        <v>184</v>
      </c>
      <c r="H677" s="10">
        <v>0.59619999999999995</v>
      </c>
      <c r="I677" s="9">
        <v>65.72</v>
      </c>
      <c r="J677" s="9">
        <v>39.18</v>
      </c>
    </row>
    <row r="678" spans="1:10" ht="25.5" customHeight="1" x14ac:dyDescent="0.2">
      <c r="A678" s="157" t="s">
        <v>38</v>
      </c>
      <c r="B678" s="8" t="s">
        <v>145</v>
      </c>
      <c r="C678" s="157" t="s">
        <v>19</v>
      </c>
      <c r="D678" s="157" t="s">
        <v>146</v>
      </c>
      <c r="E678" s="196" t="s">
        <v>39</v>
      </c>
      <c r="F678" s="196"/>
      <c r="G678" s="7" t="s">
        <v>47</v>
      </c>
      <c r="H678" s="10">
        <v>52.788800000000002</v>
      </c>
      <c r="I678" s="9">
        <v>32.369999999999997</v>
      </c>
      <c r="J678" s="9">
        <v>1708.77</v>
      </c>
    </row>
    <row r="679" spans="1:10" ht="25.5" customHeight="1" x14ac:dyDescent="0.2">
      <c r="A679" s="157" t="s">
        <v>38</v>
      </c>
      <c r="B679" s="8" t="s">
        <v>45</v>
      </c>
      <c r="C679" s="157" t="s">
        <v>19</v>
      </c>
      <c r="D679" s="157" t="s">
        <v>46</v>
      </c>
      <c r="E679" s="196" t="s">
        <v>39</v>
      </c>
      <c r="F679" s="196"/>
      <c r="G679" s="7" t="s">
        <v>47</v>
      </c>
      <c r="H679" s="10">
        <v>41.476900000000001</v>
      </c>
      <c r="I679" s="9">
        <v>23.62</v>
      </c>
      <c r="J679" s="9">
        <v>979.68</v>
      </c>
    </row>
    <row r="680" spans="1:10" ht="25.5" customHeight="1" x14ac:dyDescent="0.2">
      <c r="A680" s="157" t="s">
        <v>38</v>
      </c>
      <c r="B680" s="8" t="s">
        <v>3443</v>
      </c>
      <c r="C680" s="157" t="s">
        <v>19</v>
      </c>
      <c r="D680" s="157" t="s">
        <v>3444</v>
      </c>
      <c r="E680" s="196" t="s">
        <v>142</v>
      </c>
      <c r="F680" s="196"/>
      <c r="G680" s="7" t="s">
        <v>137</v>
      </c>
      <c r="H680" s="10">
        <v>0.17599999999999999</v>
      </c>
      <c r="I680" s="9">
        <v>1093.57</v>
      </c>
      <c r="J680" s="9">
        <v>192.46</v>
      </c>
    </row>
    <row r="681" spans="1:10" ht="25.5" customHeight="1" x14ac:dyDescent="0.2">
      <c r="A681" s="157" t="s">
        <v>38</v>
      </c>
      <c r="B681" s="8" t="s">
        <v>3447</v>
      </c>
      <c r="C681" s="157" t="s">
        <v>19</v>
      </c>
      <c r="D681" s="157" t="s">
        <v>3448</v>
      </c>
      <c r="E681" s="196" t="s">
        <v>142</v>
      </c>
      <c r="F681" s="196"/>
      <c r="G681" s="7" t="s">
        <v>158</v>
      </c>
      <c r="H681" s="10">
        <v>5.4295999999999998</v>
      </c>
      <c r="I681" s="9">
        <v>10.66</v>
      </c>
      <c r="J681" s="9">
        <v>57.87</v>
      </c>
    </row>
    <row r="682" spans="1:10" ht="38.25" x14ac:dyDescent="0.2">
      <c r="A682" s="157" t="s">
        <v>38</v>
      </c>
      <c r="B682" s="8" t="s">
        <v>532</v>
      </c>
      <c r="C682" s="157" t="s">
        <v>19</v>
      </c>
      <c r="D682" s="157" t="s">
        <v>533</v>
      </c>
      <c r="E682" s="196" t="s">
        <v>142</v>
      </c>
      <c r="F682" s="196"/>
      <c r="G682" s="7" t="s">
        <v>20</v>
      </c>
      <c r="H682" s="10">
        <v>1.76</v>
      </c>
      <c r="I682" s="9">
        <v>71.209999999999994</v>
      </c>
      <c r="J682" s="9">
        <v>125.32</v>
      </c>
    </row>
    <row r="683" spans="1:10" ht="38.25" x14ac:dyDescent="0.2">
      <c r="A683" s="157" t="s">
        <v>38</v>
      </c>
      <c r="B683" s="8" t="s">
        <v>3453</v>
      </c>
      <c r="C683" s="157" t="s">
        <v>19</v>
      </c>
      <c r="D683" s="157" t="s">
        <v>3454</v>
      </c>
      <c r="E683" s="196" t="s">
        <v>142</v>
      </c>
      <c r="F683" s="196"/>
      <c r="G683" s="7" t="s">
        <v>137</v>
      </c>
      <c r="H683" s="10">
        <v>0.3332</v>
      </c>
      <c r="I683" s="9">
        <v>2671.93</v>
      </c>
      <c r="J683" s="9">
        <v>890.28</v>
      </c>
    </row>
    <row r="684" spans="1:10" ht="38.25" x14ac:dyDescent="0.2">
      <c r="A684" s="157" t="s">
        <v>38</v>
      </c>
      <c r="B684" s="8" t="s">
        <v>3473</v>
      </c>
      <c r="C684" s="157" t="s">
        <v>19</v>
      </c>
      <c r="D684" s="157" t="s">
        <v>3474</v>
      </c>
      <c r="E684" s="196" t="s">
        <v>39</v>
      </c>
      <c r="F684" s="196"/>
      <c r="G684" s="7" t="s">
        <v>137</v>
      </c>
      <c r="H684" s="10">
        <v>1.7266999999999999</v>
      </c>
      <c r="I684" s="9">
        <v>769.12</v>
      </c>
      <c r="J684" s="9">
        <v>1328.03</v>
      </c>
    </row>
    <row r="685" spans="1:10" ht="38.25" x14ac:dyDescent="0.2">
      <c r="A685" s="157" t="s">
        <v>38</v>
      </c>
      <c r="B685" s="8" t="s">
        <v>3475</v>
      </c>
      <c r="C685" s="157" t="s">
        <v>19</v>
      </c>
      <c r="D685" s="157" t="s">
        <v>3476</v>
      </c>
      <c r="E685" s="196" t="s">
        <v>179</v>
      </c>
      <c r="F685" s="196"/>
      <c r="G685" s="7" t="s">
        <v>137</v>
      </c>
      <c r="H685" s="10">
        <v>0.54</v>
      </c>
      <c r="I685" s="9">
        <v>215.92</v>
      </c>
      <c r="J685" s="9">
        <v>116.59</v>
      </c>
    </row>
    <row r="686" spans="1:10" ht="63.75" x14ac:dyDescent="0.2">
      <c r="A686" s="157" t="s">
        <v>38</v>
      </c>
      <c r="B686" s="8" t="s">
        <v>3457</v>
      </c>
      <c r="C686" s="157" t="s">
        <v>19</v>
      </c>
      <c r="D686" s="157" t="s">
        <v>3458</v>
      </c>
      <c r="E686" s="196" t="s">
        <v>179</v>
      </c>
      <c r="F686" s="196"/>
      <c r="G686" s="7" t="s">
        <v>137</v>
      </c>
      <c r="H686" s="10">
        <v>12.1</v>
      </c>
      <c r="I686" s="9">
        <v>13.36</v>
      </c>
      <c r="J686" s="9">
        <v>161.65</v>
      </c>
    </row>
    <row r="687" spans="1:10" ht="63.75" x14ac:dyDescent="0.2">
      <c r="A687" s="157" t="s">
        <v>38</v>
      </c>
      <c r="B687" s="8" t="s">
        <v>3469</v>
      </c>
      <c r="C687" s="157" t="s">
        <v>19</v>
      </c>
      <c r="D687" s="157" t="s">
        <v>3470</v>
      </c>
      <c r="E687" s="196" t="s">
        <v>179</v>
      </c>
      <c r="F687" s="196"/>
      <c r="G687" s="7" t="s">
        <v>137</v>
      </c>
      <c r="H687" s="10">
        <v>9.94</v>
      </c>
      <c r="I687" s="9">
        <v>18.37</v>
      </c>
      <c r="J687" s="9">
        <v>182.59</v>
      </c>
    </row>
    <row r="688" spans="1:10" ht="51" x14ac:dyDescent="0.2">
      <c r="A688" s="157" t="s">
        <v>38</v>
      </c>
      <c r="B688" s="8" t="s">
        <v>509</v>
      </c>
      <c r="C688" s="157" t="s">
        <v>19</v>
      </c>
      <c r="D688" s="157" t="s">
        <v>510</v>
      </c>
      <c r="E688" s="196" t="s">
        <v>187</v>
      </c>
      <c r="F688" s="196"/>
      <c r="G688" s="7" t="s">
        <v>137</v>
      </c>
      <c r="H688" s="10">
        <v>2.16</v>
      </c>
      <c r="I688" s="9">
        <v>9.24</v>
      </c>
      <c r="J688" s="9">
        <v>19.95</v>
      </c>
    </row>
    <row r="689" spans="1:10" ht="25.5" customHeight="1" x14ac:dyDescent="0.2">
      <c r="A689" s="157" t="s">
        <v>38</v>
      </c>
      <c r="B689" s="8" t="s">
        <v>3477</v>
      </c>
      <c r="C689" s="157" t="s">
        <v>19</v>
      </c>
      <c r="D689" s="157" t="s">
        <v>3478</v>
      </c>
      <c r="E689" s="196" t="s">
        <v>2220</v>
      </c>
      <c r="F689" s="196"/>
      <c r="G689" s="7" t="s">
        <v>20</v>
      </c>
      <c r="H689" s="10">
        <v>10</v>
      </c>
      <c r="I689" s="9">
        <v>25.78</v>
      </c>
      <c r="J689" s="9">
        <v>257.8</v>
      </c>
    </row>
    <row r="690" spans="1:10" ht="38.25" x14ac:dyDescent="0.2">
      <c r="A690" s="157" t="s">
        <v>38</v>
      </c>
      <c r="B690" s="8" t="s">
        <v>164</v>
      </c>
      <c r="C690" s="157" t="s">
        <v>19</v>
      </c>
      <c r="D690" s="157" t="s">
        <v>205</v>
      </c>
      <c r="E690" s="196" t="s">
        <v>142</v>
      </c>
      <c r="F690" s="196"/>
      <c r="G690" s="7" t="s">
        <v>137</v>
      </c>
      <c r="H690" s="10">
        <v>2.97</v>
      </c>
      <c r="I690" s="9">
        <v>199.94</v>
      </c>
      <c r="J690" s="9">
        <v>593.82000000000005</v>
      </c>
    </row>
    <row r="691" spans="1:10" ht="25.5" x14ac:dyDescent="0.2">
      <c r="A691" s="155" t="s">
        <v>48</v>
      </c>
      <c r="B691" s="12" t="s">
        <v>3471</v>
      </c>
      <c r="C691" s="155" t="s">
        <v>19</v>
      </c>
      <c r="D691" s="155" t="s">
        <v>3472</v>
      </c>
      <c r="E691" s="193" t="s">
        <v>27</v>
      </c>
      <c r="F691" s="193"/>
      <c r="G691" s="11" t="s">
        <v>137</v>
      </c>
      <c r="H691" s="14">
        <v>0.99</v>
      </c>
      <c r="I691" s="13">
        <v>129.19999999999999</v>
      </c>
      <c r="J691" s="13">
        <v>127.9</v>
      </c>
    </row>
    <row r="692" spans="1:10" ht="25.5" x14ac:dyDescent="0.2">
      <c r="A692" s="155" t="s">
        <v>48</v>
      </c>
      <c r="B692" s="12" t="s">
        <v>3479</v>
      </c>
      <c r="C692" s="155" t="s">
        <v>19</v>
      </c>
      <c r="D692" s="155" t="s">
        <v>3480</v>
      </c>
      <c r="E692" s="193" t="s">
        <v>27</v>
      </c>
      <c r="F692" s="193"/>
      <c r="G692" s="11" t="s">
        <v>136</v>
      </c>
      <c r="H692" s="14">
        <v>3720.5212999999999</v>
      </c>
      <c r="I692" s="13">
        <v>0.7</v>
      </c>
      <c r="J692" s="13">
        <v>2604.36</v>
      </c>
    </row>
    <row r="693" spans="1:10" x14ac:dyDescent="0.2">
      <c r="A693" s="156"/>
      <c r="B693" s="156"/>
      <c r="C693" s="156"/>
      <c r="D693" s="156"/>
      <c r="E693" s="156" t="s">
        <v>40</v>
      </c>
      <c r="F693" s="15">
        <v>3508.76</v>
      </c>
      <c r="G693" s="156" t="s">
        <v>41</v>
      </c>
      <c r="H693" s="15">
        <v>0</v>
      </c>
      <c r="I693" s="156" t="s">
        <v>42</v>
      </c>
      <c r="J693" s="15">
        <v>3508.76</v>
      </c>
    </row>
    <row r="694" spans="1:10" ht="15" customHeight="1" thickBot="1" x14ac:dyDescent="0.25">
      <c r="A694" s="156"/>
      <c r="B694" s="156"/>
      <c r="C694" s="156"/>
      <c r="D694" s="156"/>
      <c r="E694" s="156" t="s">
        <v>43</v>
      </c>
      <c r="F694" s="15">
        <v>2191.94</v>
      </c>
      <c r="G694" s="156"/>
      <c r="H694" s="197" t="s">
        <v>44</v>
      </c>
      <c r="I694" s="197"/>
      <c r="J694" s="15">
        <v>11622.2</v>
      </c>
    </row>
    <row r="695" spans="1:10" ht="15" thickTop="1" x14ac:dyDescent="0.2">
      <c r="A695" s="125"/>
      <c r="B695" s="125"/>
      <c r="C695" s="125"/>
      <c r="D695" s="125"/>
      <c r="E695" s="125"/>
      <c r="F695" s="125"/>
      <c r="G695" s="125"/>
      <c r="H695" s="125"/>
      <c r="I695" s="125"/>
      <c r="J695" s="125"/>
    </row>
    <row r="696" spans="1:10" ht="15" x14ac:dyDescent="0.2">
      <c r="A696" s="158" t="s">
        <v>1206</v>
      </c>
      <c r="B696" s="161" t="s">
        <v>5</v>
      </c>
      <c r="C696" s="158" t="s">
        <v>6</v>
      </c>
      <c r="D696" s="158" t="s">
        <v>7</v>
      </c>
      <c r="E696" s="194" t="s">
        <v>29</v>
      </c>
      <c r="F696" s="194"/>
      <c r="G696" s="163" t="s">
        <v>8</v>
      </c>
      <c r="H696" s="161" t="s">
        <v>9</v>
      </c>
      <c r="I696" s="161" t="s">
        <v>10</v>
      </c>
      <c r="J696" s="161" t="s">
        <v>12</v>
      </c>
    </row>
    <row r="697" spans="1:10" ht="25.5" customHeight="1" x14ac:dyDescent="0.2">
      <c r="A697" s="159" t="s">
        <v>37</v>
      </c>
      <c r="B697" s="120" t="s">
        <v>1207</v>
      </c>
      <c r="C697" s="159" t="s">
        <v>16</v>
      </c>
      <c r="D697" s="159" t="s">
        <v>1208</v>
      </c>
      <c r="E697" s="195" t="s">
        <v>244</v>
      </c>
      <c r="F697" s="195"/>
      <c r="G697" s="121" t="s">
        <v>136</v>
      </c>
      <c r="H697" s="124">
        <v>1</v>
      </c>
      <c r="I697" s="122">
        <v>108.6</v>
      </c>
      <c r="J697" s="122">
        <v>108.6</v>
      </c>
    </row>
    <row r="698" spans="1:10" ht="25.5" customHeight="1" x14ac:dyDescent="0.2">
      <c r="A698" s="157" t="s">
        <v>38</v>
      </c>
      <c r="B698" s="8" t="s">
        <v>254</v>
      </c>
      <c r="C698" s="157" t="s">
        <v>19</v>
      </c>
      <c r="D698" s="157" t="s">
        <v>255</v>
      </c>
      <c r="E698" s="196" t="s">
        <v>39</v>
      </c>
      <c r="F698" s="196"/>
      <c r="G698" s="7" t="s">
        <v>47</v>
      </c>
      <c r="H698" s="10">
        <v>1.6890000000000001</v>
      </c>
      <c r="I698" s="9">
        <v>32.53</v>
      </c>
      <c r="J698" s="9">
        <v>54.94</v>
      </c>
    </row>
    <row r="699" spans="1:10" ht="25.5" customHeight="1" x14ac:dyDescent="0.2">
      <c r="A699" s="157" t="s">
        <v>38</v>
      </c>
      <c r="B699" s="8" t="s">
        <v>193</v>
      </c>
      <c r="C699" s="157" t="s">
        <v>19</v>
      </c>
      <c r="D699" s="157" t="s">
        <v>194</v>
      </c>
      <c r="E699" s="196" t="s">
        <v>39</v>
      </c>
      <c r="F699" s="196"/>
      <c r="G699" s="7" t="s">
        <v>47</v>
      </c>
      <c r="H699" s="10">
        <v>0.751</v>
      </c>
      <c r="I699" s="9">
        <v>24.85</v>
      </c>
      <c r="J699" s="9">
        <v>18.66</v>
      </c>
    </row>
    <row r="700" spans="1:10" x14ac:dyDescent="0.2">
      <c r="A700" s="155" t="s">
        <v>48</v>
      </c>
      <c r="B700" s="12" t="s">
        <v>3481</v>
      </c>
      <c r="C700" s="155" t="s">
        <v>19</v>
      </c>
      <c r="D700" s="155" t="s">
        <v>3482</v>
      </c>
      <c r="E700" s="193" t="s">
        <v>27</v>
      </c>
      <c r="F700" s="193"/>
      <c r="G700" s="11" t="s">
        <v>158</v>
      </c>
      <c r="H700" s="14">
        <v>0.16200000000000001</v>
      </c>
      <c r="I700" s="13">
        <v>148.81</v>
      </c>
      <c r="J700" s="13">
        <v>24.1</v>
      </c>
    </row>
    <row r="701" spans="1:10" x14ac:dyDescent="0.2">
      <c r="A701" s="155" t="s">
        <v>48</v>
      </c>
      <c r="B701" s="12" t="s">
        <v>3483</v>
      </c>
      <c r="C701" s="155" t="s">
        <v>16</v>
      </c>
      <c r="D701" s="155" t="s">
        <v>3484</v>
      </c>
      <c r="E701" s="193" t="s">
        <v>27</v>
      </c>
      <c r="F701" s="193"/>
      <c r="G701" s="11" t="s">
        <v>136</v>
      </c>
      <c r="H701" s="14">
        <v>1</v>
      </c>
      <c r="I701" s="13">
        <v>10.9</v>
      </c>
      <c r="J701" s="13">
        <v>10.9</v>
      </c>
    </row>
    <row r="702" spans="1:10" x14ac:dyDescent="0.2">
      <c r="A702" s="156"/>
      <c r="B702" s="156"/>
      <c r="C702" s="156"/>
      <c r="D702" s="156"/>
      <c r="E702" s="156" t="s">
        <v>40</v>
      </c>
      <c r="F702" s="15">
        <v>65.28</v>
      </c>
      <c r="G702" s="156" t="s">
        <v>41</v>
      </c>
      <c r="H702" s="15">
        <v>0</v>
      </c>
      <c r="I702" s="156" t="s">
        <v>42</v>
      </c>
      <c r="J702" s="15">
        <v>65.28</v>
      </c>
    </row>
    <row r="703" spans="1:10" ht="15" customHeight="1" thickBot="1" x14ac:dyDescent="0.25">
      <c r="A703" s="156"/>
      <c r="B703" s="156"/>
      <c r="C703" s="156"/>
      <c r="D703" s="156"/>
      <c r="E703" s="156" t="s">
        <v>43</v>
      </c>
      <c r="F703" s="15">
        <v>25.41</v>
      </c>
      <c r="G703" s="156"/>
      <c r="H703" s="197" t="s">
        <v>44</v>
      </c>
      <c r="I703" s="197"/>
      <c r="J703" s="15">
        <v>134.01</v>
      </c>
    </row>
    <row r="704" spans="1:10" ht="15" thickTop="1" x14ac:dyDescent="0.2">
      <c r="A704" s="125"/>
      <c r="B704" s="125"/>
      <c r="C704" s="125"/>
      <c r="D704" s="125"/>
      <c r="E704" s="125"/>
      <c r="F704" s="125"/>
      <c r="G704" s="125"/>
      <c r="H704" s="125"/>
      <c r="I704" s="125"/>
      <c r="J704" s="125"/>
    </row>
    <row r="705" spans="1:10" ht="15" x14ac:dyDescent="0.2">
      <c r="A705" s="158" t="s">
        <v>1275</v>
      </c>
      <c r="B705" s="161" t="s">
        <v>5</v>
      </c>
      <c r="C705" s="158" t="s">
        <v>6</v>
      </c>
      <c r="D705" s="158" t="s">
        <v>7</v>
      </c>
      <c r="E705" s="194" t="s">
        <v>29</v>
      </c>
      <c r="F705" s="194"/>
      <c r="G705" s="163" t="s">
        <v>8</v>
      </c>
      <c r="H705" s="161" t="s">
        <v>9</v>
      </c>
      <c r="I705" s="161" t="s">
        <v>10</v>
      </c>
      <c r="J705" s="161" t="s">
        <v>12</v>
      </c>
    </row>
    <row r="706" spans="1:10" ht="25.5" customHeight="1" x14ac:dyDescent="0.2">
      <c r="A706" s="159" t="s">
        <v>37</v>
      </c>
      <c r="B706" s="120" t="s">
        <v>1276</v>
      </c>
      <c r="C706" s="159" t="s">
        <v>16</v>
      </c>
      <c r="D706" s="159" t="s">
        <v>1277</v>
      </c>
      <c r="E706" s="195" t="s">
        <v>2063</v>
      </c>
      <c r="F706" s="195"/>
      <c r="G706" s="121" t="s">
        <v>136</v>
      </c>
      <c r="H706" s="124">
        <v>1</v>
      </c>
      <c r="I706" s="122">
        <v>216</v>
      </c>
      <c r="J706" s="122">
        <v>216</v>
      </c>
    </row>
    <row r="707" spans="1:10" ht="25.5" customHeight="1" x14ac:dyDescent="0.2">
      <c r="A707" s="157" t="s">
        <v>38</v>
      </c>
      <c r="B707" s="8" t="s">
        <v>3385</v>
      </c>
      <c r="C707" s="157" t="s">
        <v>19</v>
      </c>
      <c r="D707" s="157" t="s">
        <v>3386</v>
      </c>
      <c r="E707" s="196" t="s">
        <v>39</v>
      </c>
      <c r="F707" s="196"/>
      <c r="G707" s="7" t="s">
        <v>47</v>
      </c>
      <c r="H707" s="10">
        <v>1.034</v>
      </c>
      <c r="I707" s="9">
        <v>26</v>
      </c>
      <c r="J707" s="9">
        <v>26.88</v>
      </c>
    </row>
    <row r="708" spans="1:10" ht="25.5" customHeight="1" x14ac:dyDescent="0.2">
      <c r="A708" s="157" t="s">
        <v>38</v>
      </c>
      <c r="B708" s="8" t="s">
        <v>3387</v>
      </c>
      <c r="C708" s="157" t="s">
        <v>19</v>
      </c>
      <c r="D708" s="157" t="s">
        <v>3388</v>
      </c>
      <c r="E708" s="196" t="s">
        <v>39</v>
      </c>
      <c r="F708" s="196"/>
      <c r="G708" s="7" t="s">
        <v>47</v>
      </c>
      <c r="H708" s="10">
        <v>1.034</v>
      </c>
      <c r="I708" s="9">
        <v>40.020000000000003</v>
      </c>
      <c r="J708" s="9">
        <v>41.38</v>
      </c>
    </row>
    <row r="709" spans="1:10" ht="25.5" x14ac:dyDescent="0.2">
      <c r="A709" s="155" t="s">
        <v>48</v>
      </c>
      <c r="B709" s="12" t="s">
        <v>3485</v>
      </c>
      <c r="C709" s="155" t="s">
        <v>19</v>
      </c>
      <c r="D709" s="155" t="s">
        <v>3486</v>
      </c>
      <c r="E709" s="193" t="s">
        <v>27</v>
      </c>
      <c r="F709" s="193"/>
      <c r="G709" s="11" t="s">
        <v>136</v>
      </c>
      <c r="H709" s="14">
        <v>1</v>
      </c>
      <c r="I709" s="13">
        <v>147.74</v>
      </c>
      <c r="J709" s="13">
        <v>147.74</v>
      </c>
    </row>
    <row r="710" spans="1:10" x14ac:dyDescent="0.2">
      <c r="A710" s="156"/>
      <c r="B710" s="156"/>
      <c r="C710" s="156"/>
      <c r="D710" s="156"/>
      <c r="E710" s="156" t="s">
        <v>40</v>
      </c>
      <c r="F710" s="15">
        <v>59.8</v>
      </c>
      <c r="G710" s="156" t="s">
        <v>41</v>
      </c>
      <c r="H710" s="15">
        <v>0</v>
      </c>
      <c r="I710" s="156" t="s">
        <v>42</v>
      </c>
      <c r="J710" s="15">
        <v>59.8</v>
      </c>
    </row>
    <row r="711" spans="1:10" ht="15" customHeight="1" thickBot="1" x14ac:dyDescent="0.25">
      <c r="A711" s="156"/>
      <c r="B711" s="156"/>
      <c r="C711" s="156"/>
      <c r="D711" s="156"/>
      <c r="E711" s="156" t="s">
        <v>43</v>
      </c>
      <c r="F711" s="15">
        <v>50.66</v>
      </c>
      <c r="G711" s="156"/>
      <c r="H711" s="197" t="s">
        <v>44</v>
      </c>
      <c r="I711" s="197"/>
      <c r="J711" s="15">
        <v>266.66000000000003</v>
      </c>
    </row>
    <row r="712" spans="1:10" ht="15" thickTop="1" x14ac:dyDescent="0.2">
      <c r="A712" s="125"/>
      <c r="B712" s="125"/>
      <c r="C712" s="125"/>
      <c r="D712" s="125"/>
      <c r="E712" s="125"/>
      <c r="F712" s="125"/>
      <c r="G712" s="125"/>
      <c r="H712" s="125"/>
      <c r="I712" s="125"/>
      <c r="J712" s="125"/>
    </row>
    <row r="713" spans="1:10" ht="15" x14ac:dyDescent="0.2">
      <c r="A713" s="158" t="s">
        <v>1311</v>
      </c>
      <c r="B713" s="161" t="s">
        <v>5</v>
      </c>
      <c r="C713" s="158" t="s">
        <v>6</v>
      </c>
      <c r="D713" s="158" t="s">
        <v>7</v>
      </c>
      <c r="E713" s="194" t="s">
        <v>29</v>
      </c>
      <c r="F713" s="194"/>
      <c r="G713" s="163" t="s">
        <v>8</v>
      </c>
      <c r="H713" s="161" t="s">
        <v>9</v>
      </c>
      <c r="I713" s="161" t="s">
        <v>10</v>
      </c>
      <c r="J713" s="161" t="s">
        <v>12</v>
      </c>
    </row>
    <row r="714" spans="1:10" ht="38.25" x14ac:dyDescent="0.2">
      <c r="A714" s="159" t="s">
        <v>37</v>
      </c>
      <c r="B714" s="120" t="s">
        <v>1312</v>
      </c>
      <c r="C714" s="159" t="s">
        <v>16</v>
      </c>
      <c r="D714" s="159" t="s">
        <v>1313</v>
      </c>
      <c r="E714" s="195" t="s">
        <v>2063</v>
      </c>
      <c r="F714" s="195"/>
      <c r="G714" s="121" t="s">
        <v>23</v>
      </c>
      <c r="H714" s="124">
        <v>1</v>
      </c>
      <c r="I714" s="122">
        <v>7.01</v>
      </c>
      <c r="J714" s="122">
        <v>7.01</v>
      </c>
    </row>
    <row r="715" spans="1:10" ht="25.5" customHeight="1" x14ac:dyDescent="0.2">
      <c r="A715" s="157" t="s">
        <v>38</v>
      </c>
      <c r="B715" s="8" t="s">
        <v>3385</v>
      </c>
      <c r="C715" s="157" t="s">
        <v>19</v>
      </c>
      <c r="D715" s="157" t="s">
        <v>3386</v>
      </c>
      <c r="E715" s="196" t="s">
        <v>39</v>
      </c>
      <c r="F715" s="196"/>
      <c r="G715" s="7" t="s">
        <v>47</v>
      </c>
      <c r="H715" s="10">
        <v>2.8E-3</v>
      </c>
      <c r="I715" s="9">
        <v>26</v>
      </c>
      <c r="J715" s="9">
        <v>7.0000000000000007E-2</v>
      </c>
    </row>
    <row r="716" spans="1:10" ht="25.5" customHeight="1" x14ac:dyDescent="0.2">
      <c r="A716" s="157" t="s">
        <v>38</v>
      </c>
      <c r="B716" s="8" t="s">
        <v>3387</v>
      </c>
      <c r="C716" s="157" t="s">
        <v>19</v>
      </c>
      <c r="D716" s="157" t="s">
        <v>3388</v>
      </c>
      <c r="E716" s="196" t="s">
        <v>39</v>
      </c>
      <c r="F716" s="196"/>
      <c r="G716" s="7" t="s">
        <v>47</v>
      </c>
      <c r="H716" s="10">
        <v>2.8E-3</v>
      </c>
      <c r="I716" s="9">
        <v>40.020000000000003</v>
      </c>
      <c r="J716" s="9">
        <v>0.11</v>
      </c>
    </row>
    <row r="717" spans="1:10" ht="25.5" x14ac:dyDescent="0.2">
      <c r="A717" s="155" t="s">
        <v>48</v>
      </c>
      <c r="B717" s="12" t="s">
        <v>3487</v>
      </c>
      <c r="C717" s="155" t="s">
        <v>19</v>
      </c>
      <c r="D717" s="155" t="s">
        <v>3488</v>
      </c>
      <c r="E717" s="193" t="s">
        <v>27</v>
      </c>
      <c r="F717" s="193"/>
      <c r="G717" s="11" t="s">
        <v>136</v>
      </c>
      <c r="H717" s="14">
        <v>0.4</v>
      </c>
      <c r="I717" s="13">
        <v>17.09</v>
      </c>
      <c r="J717" s="13">
        <v>6.83</v>
      </c>
    </row>
    <row r="718" spans="1:10" x14ac:dyDescent="0.2">
      <c r="A718" s="156"/>
      <c r="B718" s="156"/>
      <c r="C718" s="156"/>
      <c r="D718" s="156"/>
      <c r="E718" s="156" t="s">
        <v>40</v>
      </c>
      <c r="F718" s="15">
        <v>0.16</v>
      </c>
      <c r="G718" s="156" t="s">
        <v>41</v>
      </c>
      <c r="H718" s="15">
        <v>0</v>
      </c>
      <c r="I718" s="156" t="s">
        <v>42</v>
      </c>
      <c r="J718" s="15">
        <v>0.16</v>
      </c>
    </row>
    <row r="719" spans="1:10" ht="15" customHeight="1" thickBot="1" x14ac:dyDescent="0.25">
      <c r="A719" s="156"/>
      <c r="B719" s="156"/>
      <c r="C719" s="156"/>
      <c r="D719" s="156"/>
      <c r="E719" s="156" t="s">
        <v>43</v>
      </c>
      <c r="F719" s="15">
        <v>1.64</v>
      </c>
      <c r="G719" s="156"/>
      <c r="H719" s="197" t="s">
        <v>44</v>
      </c>
      <c r="I719" s="197"/>
      <c r="J719" s="15">
        <v>8.65</v>
      </c>
    </row>
    <row r="720" spans="1:10" ht="15" thickTop="1" x14ac:dyDescent="0.2">
      <c r="A720" s="125"/>
      <c r="B720" s="125"/>
      <c r="C720" s="125"/>
      <c r="D720" s="125"/>
      <c r="E720" s="125"/>
      <c r="F720" s="125"/>
      <c r="G720" s="125"/>
      <c r="H720" s="125"/>
      <c r="I720" s="125"/>
      <c r="J720" s="125"/>
    </row>
    <row r="721" spans="1:10" ht="15" x14ac:dyDescent="0.2">
      <c r="A721" s="158" t="s">
        <v>1320</v>
      </c>
      <c r="B721" s="161" t="s">
        <v>5</v>
      </c>
      <c r="C721" s="158" t="s">
        <v>6</v>
      </c>
      <c r="D721" s="158" t="s">
        <v>7</v>
      </c>
      <c r="E721" s="194" t="s">
        <v>29</v>
      </c>
      <c r="F721" s="194"/>
      <c r="G721" s="163" t="s">
        <v>8</v>
      </c>
      <c r="H721" s="161" t="s">
        <v>9</v>
      </c>
      <c r="I721" s="161" t="s">
        <v>10</v>
      </c>
      <c r="J721" s="161" t="s">
        <v>12</v>
      </c>
    </row>
    <row r="722" spans="1:10" ht="25.5" customHeight="1" x14ac:dyDescent="0.2">
      <c r="A722" s="159" t="s">
        <v>37</v>
      </c>
      <c r="B722" s="120" t="s">
        <v>1321</v>
      </c>
      <c r="C722" s="159" t="s">
        <v>16</v>
      </c>
      <c r="D722" s="159" t="s">
        <v>1322</v>
      </c>
      <c r="E722" s="195" t="s">
        <v>175</v>
      </c>
      <c r="F722" s="195"/>
      <c r="G722" s="121" t="s">
        <v>136</v>
      </c>
      <c r="H722" s="124">
        <v>1</v>
      </c>
      <c r="I722" s="122">
        <v>12.32</v>
      </c>
      <c r="J722" s="122">
        <v>12.32</v>
      </c>
    </row>
    <row r="723" spans="1:10" ht="25.5" customHeight="1" x14ac:dyDescent="0.2">
      <c r="A723" s="157" t="s">
        <v>38</v>
      </c>
      <c r="B723" s="8" t="s">
        <v>3387</v>
      </c>
      <c r="C723" s="157" t="s">
        <v>19</v>
      </c>
      <c r="D723" s="157" t="s">
        <v>3388</v>
      </c>
      <c r="E723" s="196" t="s">
        <v>39</v>
      </c>
      <c r="F723" s="196"/>
      <c r="G723" s="7" t="s">
        <v>47</v>
      </c>
      <c r="H723" s="10">
        <v>0.13700000000000001</v>
      </c>
      <c r="I723" s="9">
        <v>40.020000000000003</v>
      </c>
      <c r="J723" s="9">
        <v>5.48</v>
      </c>
    </row>
    <row r="724" spans="1:10" ht="25.5" customHeight="1" x14ac:dyDescent="0.2">
      <c r="A724" s="157" t="s">
        <v>38</v>
      </c>
      <c r="B724" s="8" t="s">
        <v>3385</v>
      </c>
      <c r="C724" s="157" t="s">
        <v>19</v>
      </c>
      <c r="D724" s="157" t="s">
        <v>3386</v>
      </c>
      <c r="E724" s="196" t="s">
        <v>39</v>
      </c>
      <c r="F724" s="196"/>
      <c r="G724" s="7" t="s">
        <v>47</v>
      </c>
      <c r="H724" s="10">
        <v>0.13700000000000001</v>
      </c>
      <c r="I724" s="9">
        <v>26</v>
      </c>
      <c r="J724" s="9">
        <v>3.56</v>
      </c>
    </row>
    <row r="725" spans="1:10" x14ac:dyDescent="0.2">
      <c r="A725" s="155" t="s">
        <v>48</v>
      </c>
      <c r="B725" s="12" t="s">
        <v>3489</v>
      </c>
      <c r="C725" s="155" t="s">
        <v>16</v>
      </c>
      <c r="D725" s="155" t="s">
        <v>3490</v>
      </c>
      <c r="E725" s="193" t="s">
        <v>2067</v>
      </c>
      <c r="F725" s="193"/>
      <c r="G725" s="11" t="s">
        <v>136</v>
      </c>
      <c r="H725" s="14">
        <v>1</v>
      </c>
      <c r="I725" s="13">
        <v>3.28</v>
      </c>
      <c r="J725" s="13">
        <v>3.28</v>
      </c>
    </row>
    <row r="726" spans="1:10" x14ac:dyDescent="0.2">
      <c r="A726" s="156"/>
      <c r="B726" s="156"/>
      <c r="C726" s="156"/>
      <c r="D726" s="156"/>
      <c r="E726" s="156" t="s">
        <v>40</v>
      </c>
      <c r="F726" s="15">
        <v>7.92</v>
      </c>
      <c r="G726" s="156" t="s">
        <v>41</v>
      </c>
      <c r="H726" s="15">
        <v>0</v>
      </c>
      <c r="I726" s="156" t="s">
        <v>42</v>
      </c>
      <c r="J726" s="15">
        <v>7.92</v>
      </c>
    </row>
    <row r="727" spans="1:10" ht="15" customHeight="1" thickBot="1" x14ac:dyDescent="0.25">
      <c r="A727" s="156"/>
      <c r="B727" s="156"/>
      <c r="C727" s="156"/>
      <c r="D727" s="156"/>
      <c r="E727" s="156" t="s">
        <v>43</v>
      </c>
      <c r="F727" s="15">
        <v>2.88</v>
      </c>
      <c r="G727" s="156"/>
      <c r="H727" s="197" t="s">
        <v>44</v>
      </c>
      <c r="I727" s="197"/>
      <c r="J727" s="15">
        <v>15.2</v>
      </c>
    </row>
    <row r="728" spans="1:10" ht="15" thickTop="1" x14ac:dyDescent="0.2">
      <c r="A728" s="125"/>
      <c r="B728" s="125"/>
      <c r="C728" s="125"/>
      <c r="D728" s="125"/>
      <c r="E728" s="125"/>
      <c r="F728" s="125"/>
      <c r="G728" s="125"/>
      <c r="H728" s="125"/>
      <c r="I728" s="125"/>
      <c r="J728" s="125"/>
    </row>
    <row r="729" spans="1:10" ht="15" x14ac:dyDescent="0.2">
      <c r="A729" s="158" t="s">
        <v>1323</v>
      </c>
      <c r="B729" s="161" t="s">
        <v>5</v>
      </c>
      <c r="C729" s="158" t="s">
        <v>6</v>
      </c>
      <c r="D729" s="158" t="s">
        <v>7</v>
      </c>
      <c r="E729" s="194" t="s">
        <v>29</v>
      </c>
      <c r="F729" s="194"/>
      <c r="G729" s="163" t="s">
        <v>8</v>
      </c>
      <c r="H729" s="161" t="s">
        <v>9</v>
      </c>
      <c r="I729" s="161" t="s">
        <v>10</v>
      </c>
      <c r="J729" s="161" t="s">
        <v>12</v>
      </c>
    </row>
    <row r="730" spans="1:10" ht="25.5" customHeight="1" x14ac:dyDescent="0.2">
      <c r="A730" s="159" t="s">
        <v>37</v>
      </c>
      <c r="B730" s="120" t="s">
        <v>1324</v>
      </c>
      <c r="C730" s="159" t="s">
        <v>16</v>
      </c>
      <c r="D730" s="159" t="s">
        <v>1325</v>
      </c>
      <c r="E730" s="195" t="s">
        <v>175</v>
      </c>
      <c r="F730" s="195"/>
      <c r="G730" s="121" t="s">
        <v>136</v>
      </c>
      <c r="H730" s="124">
        <v>1</v>
      </c>
      <c r="I730" s="122">
        <v>11.31</v>
      </c>
      <c r="J730" s="122">
        <v>11.31</v>
      </c>
    </row>
    <row r="731" spans="1:10" ht="25.5" customHeight="1" x14ac:dyDescent="0.2">
      <c r="A731" s="157" t="s">
        <v>38</v>
      </c>
      <c r="B731" s="8" t="s">
        <v>3387</v>
      </c>
      <c r="C731" s="157" t="s">
        <v>19</v>
      </c>
      <c r="D731" s="157" t="s">
        <v>3388</v>
      </c>
      <c r="E731" s="196" t="s">
        <v>39</v>
      </c>
      <c r="F731" s="196"/>
      <c r="G731" s="7" t="s">
        <v>47</v>
      </c>
      <c r="H731" s="10">
        <v>0.13700000000000001</v>
      </c>
      <c r="I731" s="9">
        <v>40.020000000000003</v>
      </c>
      <c r="J731" s="9">
        <v>5.48</v>
      </c>
    </row>
    <row r="732" spans="1:10" ht="25.5" customHeight="1" x14ac:dyDescent="0.2">
      <c r="A732" s="157" t="s">
        <v>38</v>
      </c>
      <c r="B732" s="8" t="s">
        <v>3385</v>
      </c>
      <c r="C732" s="157" t="s">
        <v>19</v>
      </c>
      <c r="D732" s="157" t="s">
        <v>3386</v>
      </c>
      <c r="E732" s="196" t="s">
        <v>39</v>
      </c>
      <c r="F732" s="196"/>
      <c r="G732" s="7" t="s">
        <v>47</v>
      </c>
      <c r="H732" s="10">
        <v>0.13700000000000001</v>
      </c>
      <c r="I732" s="9">
        <v>26</v>
      </c>
      <c r="J732" s="9">
        <v>3.56</v>
      </c>
    </row>
    <row r="733" spans="1:10" x14ac:dyDescent="0.2">
      <c r="A733" s="155" t="s">
        <v>48</v>
      </c>
      <c r="B733" s="12" t="s">
        <v>3491</v>
      </c>
      <c r="C733" s="155" t="s">
        <v>16</v>
      </c>
      <c r="D733" s="155" t="s">
        <v>3492</v>
      </c>
      <c r="E733" s="193" t="s">
        <v>27</v>
      </c>
      <c r="F733" s="193"/>
      <c r="G733" s="11" t="s">
        <v>136</v>
      </c>
      <c r="H733" s="14">
        <v>1</v>
      </c>
      <c r="I733" s="13">
        <v>2.27</v>
      </c>
      <c r="J733" s="13">
        <v>2.27</v>
      </c>
    </row>
    <row r="734" spans="1:10" x14ac:dyDescent="0.2">
      <c r="A734" s="156"/>
      <c r="B734" s="156"/>
      <c r="C734" s="156"/>
      <c r="D734" s="156"/>
      <c r="E734" s="156" t="s">
        <v>40</v>
      </c>
      <c r="F734" s="15">
        <v>7.92</v>
      </c>
      <c r="G734" s="156" t="s">
        <v>41</v>
      </c>
      <c r="H734" s="15">
        <v>0</v>
      </c>
      <c r="I734" s="156" t="s">
        <v>42</v>
      </c>
      <c r="J734" s="15">
        <v>7.92</v>
      </c>
    </row>
    <row r="735" spans="1:10" ht="15" customHeight="1" thickBot="1" x14ac:dyDescent="0.25">
      <c r="A735" s="156"/>
      <c r="B735" s="156"/>
      <c r="C735" s="156"/>
      <c r="D735" s="156"/>
      <c r="E735" s="156" t="s">
        <v>43</v>
      </c>
      <c r="F735" s="15">
        <v>2.64</v>
      </c>
      <c r="G735" s="156"/>
      <c r="H735" s="197" t="s">
        <v>44</v>
      </c>
      <c r="I735" s="197"/>
      <c r="J735" s="15">
        <v>13.95</v>
      </c>
    </row>
    <row r="736" spans="1:10" ht="15" thickTop="1" x14ac:dyDescent="0.2">
      <c r="A736" s="125"/>
      <c r="B736" s="125"/>
      <c r="C736" s="125"/>
      <c r="D736" s="125"/>
      <c r="E736" s="125"/>
      <c r="F736" s="125"/>
      <c r="G736" s="125"/>
      <c r="H736" s="125"/>
      <c r="I736" s="125"/>
      <c r="J736" s="125"/>
    </row>
    <row r="737" spans="1:10" ht="15" x14ac:dyDescent="0.2">
      <c r="A737" s="158" t="s">
        <v>1326</v>
      </c>
      <c r="B737" s="161" t="s">
        <v>5</v>
      </c>
      <c r="C737" s="158" t="s">
        <v>6</v>
      </c>
      <c r="D737" s="158" t="s">
        <v>7</v>
      </c>
      <c r="E737" s="194" t="s">
        <v>29</v>
      </c>
      <c r="F737" s="194"/>
      <c r="G737" s="163" t="s">
        <v>8</v>
      </c>
      <c r="H737" s="161" t="s">
        <v>9</v>
      </c>
      <c r="I737" s="161" t="s">
        <v>10</v>
      </c>
      <c r="J737" s="161" t="s">
        <v>12</v>
      </c>
    </row>
    <row r="738" spans="1:10" ht="25.5" customHeight="1" x14ac:dyDescent="0.2">
      <c r="A738" s="159" t="s">
        <v>37</v>
      </c>
      <c r="B738" s="120" t="s">
        <v>1327</v>
      </c>
      <c r="C738" s="159" t="s">
        <v>16</v>
      </c>
      <c r="D738" s="159" t="s">
        <v>1328</v>
      </c>
      <c r="E738" s="195" t="s">
        <v>175</v>
      </c>
      <c r="F738" s="195"/>
      <c r="G738" s="121" t="s">
        <v>136</v>
      </c>
      <c r="H738" s="124">
        <v>1</v>
      </c>
      <c r="I738" s="122">
        <v>38.49</v>
      </c>
      <c r="J738" s="122">
        <v>38.49</v>
      </c>
    </row>
    <row r="739" spans="1:10" ht="25.5" customHeight="1" x14ac:dyDescent="0.2">
      <c r="A739" s="157" t="s">
        <v>38</v>
      </c>
      <c r="B739" s="8" t="s">
        <v>3387</v>
      </c>
      <c r="C739" s="157" t="s">
        <v>19</v>
      </c>
      <c r="D739" s="157" t="s">
        <v>3388</v>
      </c>
      <c r="E739" s="196" t="s">
        <v>39</v>
      </c>
      <c r="F739" s="196"/>
      <c r="G739" s="7" t="s">
        <v>47</v>
      </c>
      <c r="H739" s="10">
        <v>0.13700000000000001</v>
      </c>
      <c r="I739" s="9">
        <v>40.020000000000003</v>
      </c>
      <c r="J739" s="9">
        <v>5.48</v>
      </c>
    </row>
    <row r="740" spans="1:10" ht="25.5" customHeight="1" x14ac:dyDescent="0.2">
      <c r="A740" s="157" t="s">
        <v>38</v>
      </c>
      <c r="B740" s="8" t="s">
        <v>3385</v>
      </c>
      <c r="C740" s="157" t="s">
        <v>19</v>
      </c>
      <c r="D740" s="157" t="s">
        <v>3386</v>
      </c>
      <c r="E740" s="196" t="s">
        <v>39</v>
      </c>
      <c r="F740" s="196"/>
      <c r="G740" s="7" t="s">
        <v>47</v>
      </c>
      <c r="H740" s="10">
        <v>0.13700000000000001</v>
      </c>
      <c r="I740" s="9">
        <v>26</v>
      </c>
      <c r="J740" s="9">
        <v>3.56</v>
      </c>
    </row>
    <row r="741" spans="1:10" x14ac:dyDescent="0.2">
      <c r="A741" s="155" t="s">
        <v>48</v>
      </c>
      <c r="B741" s="12" t="s">
        <v>3493</v>
      </c>
      <c r="C741" s="155" t="s">
        <v>16</v>
      </c>
      <c r="D741" s="155" t="s">
        <v>3494</v>
      </c>
      <c r="E741" s="193" t="s">
        <v>27</v>
      </c>
      <c r="F741" s="193"/>
      <c r="G741" s="11" t="s">
        <v>136</v>
      </c>
      <c r="H741" s="14">
        <v>1</v>
      </c>
      <c r="I741" s="13">
        <v>29.45</v>
      </c>
      <c r="J741" s="13">
        <v>29.45</v>
      </c>
    </row>
    <row r="742" spans="1:10" x14ac:dyDescent="0.2">
      <c r="A742" s="156"/>
      <c r="B742" s="156"/>
      <c r="C742" s="156"/>
      <c r="D742" s="156"/>
      <c r="E742" s="156" t="s">
        <v>40</v>
      </c>
      <c r="F742" s="15">
        <v>7.92</v>
      </c>
      <c r="G742" s="156" t="s">
        <v>41</v>
      </c>
      <c r="H742" s="15">
        <v>0</v>
      </c>
      <c r="I742" s="156" t="s">
        <v>42</v>
      </c>
      <c r="J742" s="15">
        <v>7.92</v>
      </c>
    </row>
    <row r="743" spans="1:10" ht="15" customHeight="1" thickBot="1" x14ac:dyDescent="0.25">
      <c r="A743" s="156"/>
      <c r="B743" s="156"/>
      <c r="C743" s="156"/>
      <c r="D743" s="156"/>
      <c r="E743" s="156" t="s">
        <v>43</v>
      </c>
      <c r="F743" s="15">
        <v>9.0299999999999994</v>
      </c>
      <c r="G743" s="156"/>
      <c r="H743" s="197" t="s">
        <v>44</v>
      </c>
      <c r="I743" s="197"/>
      <c r="J743" s="15">
        <v>47.52</v>
      </c>
    </row>
    <row r="744" spans="1:10" ht="15" thickTop="1" x14ac:dyDescent="0.2">
      <c r="A744" s="125"/>
      <c r="B744" s="125"/>
      <c r="C744" s="125"/>
      <c r="D744" s="125"/>
      <c r="E744" s="125"/>
      <c r="F744" s="125"/>
      <c r="G744" s="125"/>
      <c r="H744" s="125"/>
      <c r="I744" s="125"/>
      <c r="J744" s="125"/>
    </row>
    <row r="745" spans="1:10" ht="15" x14ac:dyDescent="0.2">
      <c r="A745" s="158" t="s">
        <v>1329</v>
      </c>
      <c r="B745" s="161" t="s">
        <v>5</v>
      </c>
      <c r="C745" s="158" t="s">
        <v>6</v>
      </c>
      <c r="D745" s="158" t="s">
        <v>7</v>
      </c>
      <c r="E745" s="194" t="s">
        <v>29</v>
      </c>
      <c r="F745" s="194"/>
      <c r="G745" s="163" t="s">
        <v>8</v>
      </c>
      <c r="H745" s="161" t="s">
        <v>9</v>
      </c>
      <c r="I745" s="161" t="s">
        <v>10</v>
      </c>
      <c r="J745" s="161" t="s">
        <v>12</v>
      </c>
    </row>
    <row r="746" spans="1:10" ht="25.5" customHeight="1" x14ac:dyDescent="0.2">
      <c r="A746" s="159" t="s">
        <v>37</v>
      </c>
      <c r="B746" s="120" t="s">
        <v>1330</v>
      </c>
      <c r="C746" s="159" t="s">
        <v>16</v>
      </c>
      <c r="D746" s="159" t="s">
        <v>1331</v>
      </c>
      <c r="E746" s="195" t="s">
        <v>244</v>
      </c>
      <c r="F746" s="195"/>
      <c r="G746" s="121" t="s">
        <v>23</v>
      </c>
      <c r="H746" s="124">
        <v>1</v>
      </c>
      <c r="I746" s="122">
        <v>25.44</v>
      </c>
      <c r="J746" s="122">
        <v>25.44</v>
      </c>
    </row>
    <row r="747" spans="1:10" ht="25.5" customHeight="1" x14ac:dyDescent="0.2">
      <c r="A747" s="157" t="s">
        <v>38</v>
      </c>
      <c r="B747" s="8" t="s">
        <v>45</v>
      </c>
      <c r="C747" s="157" t="s">
        <v>19</v>
      </c>
      <c r="D747" s="157" t="s">
        <v>46</v>
      </c>
      <c r="E747" s="196" t="s">
        <v>39</v>
      </c>
      <c r="F747" s="196"/>
      <c r="G747" s="7" t="s">
        <v>47</v>
      </c>
      <c r="H747" s="10">
        <v>0.4</v>
      </c>
      <c r="I747" s="9">
        <v>23.62</v>
      </c>
      <c r="J747" s="9">
        <v>9.44</v>
      </c>
    </row>
    <row r="748" spans="1:10" ht="25.5" customHeight="1" x14ac:dyDescent="0.2">
      <c r="A748" s="157" t="s">
        <v>38</v>
      </c>
      <c r="B748" s="8" t="s">
        <v>3387</v>
      </c>
      <c r="C748" s="157" t="s">
        <v>19</v>
      </c>
      <c r="D748" s="157" t="s">
        <v>3388</v>
      </c>
      <c r="E748" s="196" t="s">
        <v>39</v>
      </c>
      <c r="F748" s="196"/>
      <c r="G748" s="7" t="s">
        <v>47</v>
      </c>
      <c r="H748" s="10">
        <v>0.4</v>
      </c>
      <c r="I748" s="9">
        <v>40.020000000000003</v>
      </c>
      <c r="J748" s="9">
        <v>16</v>
      </c>
    </row>
    <row r="749" spans="1:10" x14ac:dyDescent="0.2">
      <c r="A749" s="155" t="s">
        <v>48</v>
      </c>
      <c r="B749" s="12" t="s">
        <v>3495</v>
      </c>
      <c r="C749" s="155" t="s">
        <v>16</v>
      </c>
      <c r="D749" s="155" t="s">
        <v>3496</v>
      </c>
      <c r="E749" s="193" t="s">
        <v>27</v>
      </c>
      <c r="F749" s="193"/>
      <c r="G749" s="11" t="s">
        <v>23</v>
      </c>
      <c r="H749" s="14">
        <v>1</v>
      </c>
      <c r="I749" s="13">
        <v>0</v>
      </c>
      <c r="J749" s="13">
        <v>0</v>
      </c>
    </row>
    <row r="750" spans="1:10" x14ac:dyDescent="0.2">
      <c r="A750" s="156"/>
      <c r="B750" s="156"/>
      <c r="C750" s="156"/>
      <c r="D750" s="156"/>
      <c r="E750" s="156" t="s">
        <v>40</v>
      </c>
      <c r="F750" s="15">
        <v>22.22</v>
      </c>
      <c r="G750" s="156" t="s">
        <v>41</v>
      </c>
      <c r="H750" s="15">
        <v>0</v>
      </c>
      <c r="I750" s="156" t="s">
        <v>42</v>
      </c>
      <c r="J750" s="15">
        <v>22.22</v>
      </c>
    </row>
    <row r="751" spans="1:10" ht="15" customHeight="1" thickBot="1" x14ac:dyDescent="0.25">
      <c r="A751" s="156"/>
      <c r="B751" s="156"/>
      <c r="C751" s="156"/>
      <c r="D751" s="156"/>
      <c r="E751" s="156" t="s">
        <v>43</v>
      </c>
      <c r="F751" s="15">
        <v>5.94</v>
      </c>
      <c r="G751" s="156"/>
      <c r="H751" s="197" t="s">
        <v>44</v>
      </c>
      <c r="I751" s="197"/>
      <c r="J751" s="15">
        <v>31.38</v>
      </c>
    </row>
    <row r="752" spans="1:10" ht="15" thickTop="1" x14ac:dyDescent="0.2">
      <c r="A752" s="125"/>
      <c r="B752" s="125"/>
      <c r="C752" s="125"/>
      <c r="D752" s="125"/>
      <c r="E752" s="125"/>
      <c r="F752" s="125"/>
      <c r="G752" s="125"/>
      <c r="H752" s="125"/>
      <c r="I752" s="125"/>
      <c r="J752" s="125"/>
    </row>
    <row r="753" spans="1:10" ht="15" x14ac:dyDescent="0.2">
      <c r="A753" s="158" t="s">
        <v>1332</v>
      </c>
      <c r="B753" s="161" t="s">
        <v>5</v>
      </c>
      <c r="C753" s="158" t="s">
        <v>6</v>
      </c>
      <c r="D753" s="158" t="s">
        <v>7</v>
      </c>
      <c r="E753" s="194" t="s">
        <v>29</v>
      </c>
      <c r="F753" s="194"/>
      <c r="G753" s="163" t="s">
        <v>8</v>
      </c>
      <c r="H753" s="161" t="s">
        <v>9</v>
      </c>
      <c r="I753" s="161" t="s">
        <v>10</v>
      </c>
      <c r="J753" s="161" t="s">
        <v>12</v>
      </c>
    </row>
    <row r="754" spans="1:10" ht="25.5" customHeight="1" x14ac:dyDescent="0.2">
      <c r="A754" s="159" t="s">
        <v>37</v>
      </c>
      <c r="B754" s="120" t="s">
        <v>1333</v>
      </c>
      <c r="C754" s="159" t="s">
        <v>16</v>
      </c>
      <c r="D754" s="159" t="s">
        <v>1334</v>
      </c>
      <c r="E754" s="195" t="s">
        <v>175</v>
      </c>
      <c r="F754" s="195"/>
      <c r="G754" s="121" t="s">
        <v>136</v>
      </c>
      <c r="H754" s="124">
        <v>1</v>
      </c>
      <c r="I754" s="122">
        <v>36.94</v>
      </c>
      <c r="J754" s="122">
        <v>36.94</v>
      </c>
    </row>
    <row r="755" spans="1:10" ht="25.5" customHeight="1" x14ac:dyDescent="0.2">
      <c r="A755" s="157" t="s">
        <v>38</v>
      </c>
      <c r="B755" s="8" t="s">
        <v>3387</v>
      </c>
      <c r="C755" s="157" t="s">
        <v>19</v>
      </c>
      <c r="D755" s="157" t="s">
        <v>3388</v>
      </c>
      <c r="E755" s="196" t="s">
        <v>39</v>
      </c>
      <c r="F755" s="196"/>
      <c r="G755" s="7" t="s">
        <v>47</v>
      </c>
      <c r="H755" s="10">
        <v>0.13700000000000001</v>
      </c>
      <c r="I755" s="9">
        <v>40.020000000000003</v>
      </c>
      <c r="J755" s="9">
        <v>5.48</v>
      </c>
    </row>
    <row r="756" spans="1:10" ht="25.5" customHeight="1" x14ac:dyDescent="0.2">
      <c r="A756" s="157" t="s">
        <v>38</v>
      </c>
      <c r="B756" s="8" t="s">
        <v>3385</v>
      </c>
      <c r="C756" s="157" t="s">
        <v>19</v>
      </c>
      <c r="D756" s="157" t="s">
        <v>3386</v>
      </c>
      <c r="E756" s="196" t="s">
        <v>39</v>
      </c>
      <c r="F756" s="196"/>
      <c r="G756" s="7" t="s">
        <v>47</v>
      </c>
      <c r="H756" s="10">
        <v>0.13700000000000001</v>
      </c>
      <c r="I756" s="9">
        <v>26</v>
      </c>
      <c r="J756" s="9">
        <v>3.56</v>
      </c>
    </row>
    <row r="757" spans="1:10" x14ac:dyDescent="0.2">
      <c r="A757" s="155" t="s">
        <v>48</v>
      </c>
      <c r="B757" s="12" t="s">
        <v>3497</v>
      </c>
      <c r="C757" s="155" t="s">
        <v>16</v>
      </c>
      <c r="D757" s="155" t="s">
        <v>1334</v>
      </c>
      <c r="E757" s="193" t="s">
        <v>27</v>
      </c>
      <c r="F757" s="193"/>
      <c r="G757" s="11" t="s">
        <v>136</v>
      </c>
      <c r="H757" s="14">
        <v>1</v>
      </c>
      <c r="I757" s="13">
        <v>27.9</v>
      </c>
      <c r="J757" s="13">
        <v>27.9</v>
      </c>
    </row>
    <row r="758" spans="1:10" x14ac:dyDescent="0.2">
      <c r="A758" s="156"/>
      <c r="B758" s="156"/>
      <c r="C758" s="156"/>
      <c r="D758" s="156"/>
      <c r="E758" s="156" t="s">
        <v>40</v>
      </c>
      <c r="F758" s="15">
        <v>7.92</v>
      </c>
      <c r="G758" s="156" t="s">
        <v>41</v>
      </c>
      <c r="H758" s="15">
        <v>0</v>
      </c>
      <c r="I758" s="156" t="s">
        <v>42</v>
      </c>
      <c r="J758" s="15">
        <v>7.92</v>
      </c>
    </row>
    <row r="759" spans="1:10" ht="15" customHeight="1" thickBot="1" x14ac:dyDescent="0.25">
      <c r="A759" s="156"/>
      <c r="B759" s="156"/>
      <c r="C759" s="156"/>
      <c r="D759" s="156"/>
      <c r="E759" s="156" t="s">
        <v>43</v>
      </c>
      <c r="F759" s="15">
        <v>8.66</v>
      </c>
      <c r="G759" s="156"/>
      <c r="H759" s="197" t="s">
        <v>44</v>
      </c>
      <c r="I759" s="197"/>
      <c r="J759" s="15">
        <v>45.6</v>
      </c>
    </row>
    <row r="760" spans="1:10" ht="15" thickTop="1" x14ac:dyDescent="0.2">
      <c r="A760" s="125"/>
      <c r="B760" s="125"/>
      <c r="C760" s="125"/>
      <c r="D760" s="125"/>
      <c r="E760" s="125"/>
      <c r="F760" s="125"/>
      <c r="G760" s="125"/>
      <c r="H760" s="125"/>
      <c r="I760" s="125"/>
      <c r="J760" s="125"/>
    </row>
    <row r="761" spans="1:10" ht="15" x14ac:dyDescent="0.2">
      <c r="A761" s="158" t="s">
        <v>1335</v>
      </c>
      <c r="B761" s="161" t="s">
        <v>5</v>
      </c>
      <c r="C761" s="158" t="s">
        <v>6</v>
      </c>
      <c r="D761" s="158" t="s">
        <v>7</v>
      </c>
      <c r="E761" s="194" t="s">
        <v>29</v>
      </c>
      <c r="F761" s="194"/>
      <c r="G761" s="163" t="s">
        <v>8</v>
      </c>
      <c r="H761" s="161" t="s">
        <v>9</v>
      </c>
      <c r="I761" s="161" t="s">
        <v>10</v>
      </c>
      <c r="J761" s="161" t="s">
        <v>12</v>
      </c>
    </row>
    <row r="762" spans="1:10" ht="25.5" customHeight="1" x14ac:dyDescent="0.2">
      <c r="A762" s="159" t="s">
        <v>37</v>
      </c>
      <c r="B762" s="120" t="s">
        <v>1336</v>
      </c>
      <c r="C762" s="159" t="s">
        <v>16</v>
      </c>
      <c r="D762" s="159" t="s">
        <v>1337</v>
      </c>
      <c r="E762" s="195" t="s">
        <v>175</v>
      </c>
      <c r="F762" s="195"/>
      <c r="G762" s="121" t="s">
        <v>136</v>
      </c>
      <c r="H762" s="124">
        <v>1</v>
      </c>
      <c r="I762" s="122">
        <v>11.33</v>
      </c>
      <c r="J762" s="122">
        <v>11.33</v>
      </c>
    </row>
    <row r="763" spans="1:10" ht="25.5" customHeight="1" x14ac:dyDescent="0.2">
      <c r="A763" s="157" t="s">
        <v>38</v>
      </c>
      <c r="B763" s="8" t="s">
        <v>3387</v>
      </c>
      <c r="C763" s="157" t="s">
        <v>19</v>
      </c>
      <c r="D763" s="157" t="s">
        <v>3388</v>
      </c>
      <c r="E763" s="196" t="s">
        <v>39</v>
      </c>
      <c r="F763" s="196"/>
      <c r="G763" s="7" t="s">
        <v>47</v>
      </c>
      <c r="H763" s="10">
        <v>0.13700000000000001</v>
      </c>
      <c r="I763" s="9">
        <v>40.020000000000003</v>
      </c>
      <c r="J763" s="9">
        <v>5.48</v>
      </c>
    </row>
    <row r="764" spans="1:10" ht="25.5" customHeight="1" x14ac:dyDescent="0.2">
      <c r="A764" s="157" t="s">
        <v>38</v>
      </c>
      <c r="B764" s="8" t="s">
        <v>3385</v>
      </c>
      <c r="C764" s="157" t="s">
        <v>19</v>
      </c>
      <c r="D764" s="157" t="s">
        <v>3386</v>
      </c>
      <c r="E764" s="196" t="s">
        <v>39</v>
      </c>
      <c r="F764" s="196"/>
      <c r="G764" s="7" t="s">
        <v>47</v>
      </c>
      <c r="H764" s="10">
        <v>0.13700000000000001</v>
      </c>
      <c r="I764" s="9">
        <v>26</v>
      </c>
      <c r="J764" s="9">
        <v>3.56</v>
      </c>
    </row>
    <row r="765" spans="1:10" x14ac:dyDescent="0.2">
      <c r="A765" s="155" t="s">
        <v>48</v>
      </c>
      <c r="B765" s="12" t="s">
        <v>3498</v>
      </c>
      <c r="C765" s="155" t="s">
        <v>16</v>
      </c>
      <c r="D765" s="155" t="s">
        <v>3499</v>
      </c>
      <c r="E765" s="193" t="s">
        <v>27</v>
      </c>
      <c r="F765" s="193"/>
      <c r="G765" s="11" t="s">
        <v>3500</v>
      </c>
      <c r="H765" s="14">
        <v>1</v>
      </c>
      <c r="I765" s="13">
        <v>2.29</v>
      </c>
      <c r="J765" s="13">
        <v>2.29</v>
      </c>
    </row>
    <row r="766" spans="1:10" x14ac:dyDescent="0.2">
      <c r="A766" s="156"/>
      <c r="B766" s="156"/>
      <c r="C766" s="156"/>
      <c r="D766" s="156"/>
      <c r="E766" s="156" t="s">
        <v>40</v>
      </c>
      <c r="F766" s="15">
        <v>7.92</v>
      </c>
      <c r="G766" s="156" t="s">
        <v>41</v>
      </c>
      <c r="H766" s="15">
        <v>0</v>
      </c>
      <c r="I766" s="156" t="s">
        <v>42</v>
      </c>
      <c r="J766" s="15">
        <v>7.92</v>
      </c>
    </row>
    <row r="767" spans="1:10" ht="15" customHeight="1" thickBot="1" x14ac:dyDescent="0.25">
      <c r="A767" s="156"/>
      <c r="B767" s="156"/>
      <c r="C767" s="156"/>
      <c r="D767" s="156"/>
      <c r="E767" s="156" t="s">
        <v>43</v>
      </c>
      <c r="F767" s="15">
        <v>2.64</v>
      </c>
      <c r="G767" s="156"/>
      <c r="H767" s="197" t="s">
        <v>44</v>
      </c>
      <c r="I767" s="197"/>
      <c r="J767" s="15">
        <v>13.97</v>
      </c>
    </row>
    <row r="768" spans="1:10" ht="15" thickTop="1" x14ac:dyDescent="0.2">
      <c r="A768" s="125"/>
      <c r="B768" s="125"/>
      <c r="C768" s="125"/>
      <c r="D768" s="125"/>
      <c r="E768" s="125"/>
      <c r="F768" s="125"/>
      <c r="G768" s="125"/>
      <c r="H768" s="125"/>
      <c r="I768" s="125"/>
      <c r="J768" s="125"/>
    </row>
    <row r="769" spans="1:10" ht="15" x14ac:dyDescent="0.2">
      <c r="A769" s="158" t="s">
        <v>1338</v>
      </c>
      <c r="B769" s="161" t="s">
        <v>5</v>
      </c>
      <c r="C769" s="158" t="s">
        <v>6</v>
      </c>
      <c r="D769" s="158" t="s">
        <v>7</v>
      </c>
      <c r="E769" s="194" t="s">
        <v>29</v>
      </c>
      <c r="F769" s="194"/>
      <c r="G769" s="163" t="s">
        <v>8</v>
      </c>
      <c r="H769" s="161" t="s">
        <v>9</v>
      </c>
      <c r="I769" s="161" t="s">
        <v>10</v>
      </c>
      <c r="J769" s="161" t="s">
        <v>12</v>
      </c>
    </row>
    <row r="770" spans="1:10" ht="25.5" customHeight="1" x14ac:dyDescent="0.2">
      <c r="A770" s="159" t="s">
        <v>37</v>
      </c>
      <c r="B770" s="120" t="s">
        <v>1339</v>
      </c>
      <c r="C770" s="159" t="s">
        <v>16</v>
      </c>
      <c r="D770" s="159" t="s">
        <v>1340</v>
      </c>
      <c r="E770" s="195" t="s">
        <v>175</v>
      </c>
      <c r="F770" s="195"/>
      <c r="G770" s="121" t="s">
        <v>136</v>
      </c>
      <c r="H770" s="124">
        <v>1</v>
      </c>
      <c r="I770" s="122">
        <v>10.45</v>
      </c>
      <c r="J770" s="122">
        <v>10.45</v>
      </c>
    </row>
    <row r="771" spans="1:10" ht="25.5" customHeight="1" x14ac:dyDescent="0.2">
      <c r="A771" s="157" t="s">
        <v>38</v>
      </c>
      <c r="B771" s="8" t="s">
        <v>3387</v>
      </c>
      <c r="C771" s="157" t="s">
        <v>19</v>
      </c>
      <c r="D771" s="157" t="s">
        <v>3388</v>
      </c>
      <c r="E771" s="196" t="s">
        <v>39</v>
      </c>
      <c r="F771" s="196"/>
      <c r="G771" s="7" t="s">
        <v>47</v>
      </c>
      <c r="H771" s="10">
        <v>0.13700000000000001</v>
      </c>
      <c r="I771" s="9">
        <v>40.020000000000003</v>
      </c>
      <c r="J771" s="9">
        <v>5.48</v>
      </c>
    </row>
    <row r="772" spans="1:10" ht="25.5" customHeight="1" x14ac:dyDescent="0.2">
      <c r="A772" s="157" t="s">
        <v>38</v>
      </c>
      <c r="B772" s="8" t="s">
        <v>3385</v>
      </c>
      <c r="C772" s="157" t="s">
        <v>19</v>
      </c>
      <c r="D772" s="157" t="s">
        <v>3386</v>
      </c>
      <c r="E772" s="196" t="s">
        <v>39</v>
      </c>
      <c r="F772" s="196"/>
      <c r="G772" s="7" t="s">
        <v>47</v>
      </c>
      <c r="H772" s="10">
        <v>0.13700000000000001</v>
      </c>
      <c r="I772" s="9">
        <v>26</v>
      </c>
      <c r="J772" s="9">
        <v>3.56</v>
      </c>
    </row>
    <row r="773" spans="1:10" x14ac:dyDescent="0.2">
      <c r="A773" s="155" t="s">
        <v>48</v>
      </c>
      <c r="B773" s="12" t="s">
        <v>3501</v>
      </c>
      <c r="C773" s="155" t="s">
        <v>16</v>
      </c>
      <c r="D773" s="155" t="s">
        <v>3502</v>
      </c>
      <c r="E773" s="193" t="s">
        <v>27</v>
      </c>
      <c r="F773" s="193"/>
      <c r="G773" s="11" t="s">
        <v>136</v>
      </c>
      <c r="H773" s="14">
        <v>1</v>
      </c>
      <c r="I773" s="13">
        <v>1.41</v>
      </c>
      <c r="J773" s="13">
        <v>1.41</v>
      </c>
    </row>
    <row r="774" spans="1:10" x14ac:dyDescent="0.2">
      <c r="A774" s="156"/>
      <c r="B774" s="156"/>
      <c r="C774" s="156"/>
      <c r="D774" s="156"/>
      <c r="E774" s="156" t="s">
        <v>40</v>
      </c>
      <c r="F774" s="15">
        <v>7.92</v>
      </c>
      <c r="G774" s="156" t="s">
        <v>41</v>
      </c>
      <c r="H774" s="15">
        <v>0</v>
      </c>
      <c r="I774" s="156" t="s">
        <v>42</v>
      </c>
      <c r="J774" s="15">
        <v>7.92</v>
      </c>
    </row>
    <row r="775" spans="1:10" ht="15" customHeight="1" thickBot="1" x14ac:dyDescent="0.25">
      <c r="A775" s="156"/>
      <c r="B775" s="156"/>
      <c r="C775" s="156"/>
      <c r="D775" s="156"/>
      <c r="E775" s="156" t="s">
        <v>43</v>
      </c>
      <c r="F775" s="15">
        <v>2.44</v>
      </c>
      <c r="G775" s="156"/>
      <c r="H775" s="197" t="s">
        <v>44</v>
      </c>
      <c r="I775" s="197"/>
      <c r="J775" s="15">
        <v>12.89</v>
      </c>
    </row>
    <row r="776" spans="1:10" ht="15" thickTop="1" x14ac:dyDescent="0.2">
      <c r="A776" s="125"/>
      <c r="B776" s="125"/>
      <c r="C776" s="125"/>
      <c r="D776" s="125"/>
      <c r="E776" s="125"/>
      <c r="F776" s="125"/>
      <c r="G776" s="125"/>
      <c r="H776" s="125"/>
      <c r="I776" s="125"/>
      <c r="J776" s="125"/>
    </row>
    <row r="777" spans="1:10" ht="15" x14ac:dyDescent="0.2">
      <c r="A777" s="158" t="s">
        <v>1341</v>
      </c>
      <c r="B777" s="161" t="s">
        <v>5</v>
      </c>
      <c r="C777" s="158" t="s">
        <v>6</v>
      </c>
      <c r="D777" s="158" t="s">
        <v>7</v>
      </c>
      <c r="E777" s="194" t="s">
        <v>29</v>
      </c>
      <c r="F777" s="194"/>
      <c r="G777" s="163" t="s">
        <v>8</v>
      </c>
      <c r="H777" s="161" t="s">
        <v>9</v>
      </c>
      <c r="I777" s="161" t="s">
        <v>10</v>
      </c>
      <c r="J777" s="161" t="s">
        <v>12</v>
      </c>
    </row>
    <row r="778" spans="1:10" ht="25.5" customHeight="1" x14ac:dyDescent="0.2">
      <c r="A778" s="159" t="s">
        <v>37</v>
      </c>
      <c r="B778" s="120" t="s">
        <v>1342</v>
      </c>
      <c r="C778" s="159" t="s">
        <v>16</v>
      </c>
      <c r="D778" s="159" t="s">
        <v>1343</v>
      </c>
      <c r="E778" s="195" t="s">
        <v>175</v>
      </c>
      <c r="F778" s="195"/>
      <c r="G778" s="121" t="s">
        <v>136</v>
      </c>
      <c r="H778" s="124">
        <v>1</v>
      </c>
      <c r="I778" s="122">
        <v>23.84</v>
      </c>
      <c r="J778" s="122">
        <v>23.84</v>
      </c>
    </row>
    <row r="779" spans="1:10" ht="25.5" customHeight="1" x14ac:dyDescent="0.2">
      <c r="A779" s="157" t="s">
        <v>38</v>
      </c>
      <c r="B779" s="8" t="s">
        <v>3387</v>
      </c>
      <c r="C779" s="157" t="s">
        <v>19</v>
      </c>
      <c r="D779" s="157" t="s">
        <v>3388</v>
      </c>
      <c r="E779" s="196" t="s">
        <v>39</v>
      </c>
      <c r="F779" s="196"/>
      <c r="G779" s="7" t="s">
        <v>47</v>
      </c>
      <c r="H779" s="10">
        <v>0.13700000000000001</v>
      </c>
      <c r="I779" s="9">
        <v>40.020000000000003</v>
      </c>
      <c r="J779" s="9">
        <v>5.48</v>
      </c>
    </row>
    <row r="780" spans="1:10" ht="25.5" customHeight="1" x14ac:dyDescent="0.2">
      <c r="A780" s="157" t="s">
        <v>38</v>
      </c>
      <c r="B780" s="8" t="s">
        <v>3385</v>
      </c>
      <c r="C780" s="157" t="s">
        <v>19</v>
      </c>
      <c r="D780" s="157" t="s">
        <v>3386</v>
      </c>
      <c r="E780" s="196" t="s">
        <v>39</v>
      </c>
      <c r="F780" s="196"/>
      <c r="G780" s="7" t="s">
        <v>47</v>
      </c>
      <c r="H780" s="10">
        <v>0.13700000000000001</v>
      </c>
      <c r="I780" s="9">
        <v>26</v>
      </c>
      <c r="J780" s="9">
        <v>3.56</v>
      </c>
    </row>
    <row r="781" spans="1:10" x14ac:dyDescent="0.2">
      <c r="A781" s="155" t="s">
        <v>48</v>
      </c>
      <c r="B781" s="12" t="s">
        <v>3503</v>
      </c>
      <c r="C781" s="155" t="s">
        <v>16</v>
      </c>
      <c r="D781" s="155" t="s">
        <v>1578</v>
      </c>
      <c r="E781" s="193" t="s">
        <v>27</v>
      </c>
      <c r="F781" s="193"/>
      <c r="G781" s="11" t="s">
        <v>136</v>
      </c>
      <c r="H781" s="14">
        <v>1</v>
      </c>
      <c r="I781" s="13">
        <v>14.8</v>
      </c>
      <c r="J781" s="13">
        <v>14.8</v>
      </c>
    </row>
    <row r="782" spans="1:10" x14ac:dyDescent="0.2">
      <c r="A782" s="156"/>
      <c r="B782" s="156"/>
      <c r="C782" s="156"/>
      <c r="D782" s="156"/>
      <c r="E782" s="156" t="s">
        <v>40</v>
      </c>
      <c r="F782" s="15">
        <v>7.92</v>
      </c>
      <c r="G782" s="156" t="s">
        <v>41</v>
      </c>
      <c r="H782" s="15">
        <v>0</v>
      </c>
      <c r="I782" s="156" t="s">
        <v>42</v>
      </c>
      <c r="J782" s="15">
        <v>7.92</v>
      </c>
    </row>
    <row r="783" spans="1:10" ht="15" customHeight="1" thickBot="1" x14ac:dyDescent="0.25">
      <c r="A783" s="156"/>
      <c r="B783" s="156"/>
      <c r="C783" s="156"/>
      <c r="D783" s="156"/>
      <c r="E783" s="156" t="s">
        <v>43</v>
      </c>
      <c r="F783" s="15">
        <v>5.58</v>
      </c>
      <c r="G783" s="156"/>
      <c r="H783" s="197" t="s">
        <v>44</v>
      </c>
      <c r="I783" s="197"/>
      <c r="J783" s="15">
        <v>29.42</v>
      </c>
    </row>
    <row r="784" spans="1:10" ht="15" thickTop="1" x14ac:dyDescent="0.2">
      <c r="A784" s="125"/>
      <c r="B784" s="125"/>
      <c r="C784" s="125"/>
      <c r="D784" s="125"/>
      <c r="E784" s="125"/>
      <c r="F784" s="125"/>
      <c r="G784" s="125"/>
      <c r="H784" s="125"/>
      <c r="I784" s="125"/>
      <c r="J784" s="125"/>
    </row>
    <row r="785" spans="1:10" ht="15" x14ac:dyDescent="0.2">
      <c r="A785" s="158" t="s">
        <v>1344</v>
      </c>
      <c r="B785" s="161" t="s">
        <v>5</v>
      </c>
      <c r="C785" s="158" t="s">
        <v>6</v>
      </c>
      <c r="D785" s="158" t="s">
        <v>7</v>
      </c>
      <c r="E785" s="194" t="s">
        <v>29</v>
      </c>
      <c r="F785" s="194"/>
      <c r="G785" s="163" t="s">
        <v>8</v>
      </c>
      <c r="H785" s="161" t="s">
        <v>9</v>
      </c>
      <c r="I785" s="161" t="s">
        <v>10</v>
      </c>
      <c r="J785" s="161" t="s">
        <v>12</v>
      </c>
    </row>
    <row r="786" spans="1:10" ht="25.5" customHeight="1" x14ac:dyDescent="0.2">
      <c r="A786" s="159" t="s">
        <v>37</v>
      </c>
      <c r="B786" s="120" t="s">
        <v>1345</v>
      </c>
      <c r="C786" s="159" t="s">
        <v>16</v>
      </c>
      <c r="D786" s="159" t="s">
        <v>1346</v>
      </c>
      <c r="E786" s="195" t="s">
        <v>175</v>
      </c>
      <c r="F786" s="195"/>
      <c r="G786" s="121" t="s">
        <v>136</v>
      </c>
      <c r="H786" s="124">
        <v>1</v>
      </c>
      <c r="I786" s="122">
        <v>18.440000000000001</v>
      </c>
      <c r="J786" s="122">
        <v>18.440000000000001</v>
      </c>
    </row>
    <row r="787" spans="1:10" ht="25.5" customHeight="1" x14ac:dyDescent="0.2">
      <c r="A787" s="157" t="s">
        <v>38</v>
      </c>
      <c r="B787" s="8" t="s">
        <v>3387</v>
      </c>
      <c r="C787" s="157" t="s">
        <v>19</v>
      </c>
      <c r="D787" s="157" t="s">
        <v>3388</v>
      </c>
      <c r="E787" s="196" t="s">
        <v>39</v>
      </c>
      <c r="F787" s="196"/>
      <c r="G787" s="7" t="s">
        <v>47</v>
      </c>
      <c r="H787" s="10">
        <v>0.13700000000000001</v>
      </c>
      <c r="I787" s="9">
        <v>40.020000000000003</v>
      </c>
      <c r="J787" s="9">
        <v>5.48</v>
      </c>
    </row>
    <row r="788" spans="1:10" ht="25.5" customHeight="1" x14ac:dyDescent="0.2">
      <c r="A788" s="157" t="s">
        <v>38</v>
      </c>
      <c r="B788" s="8" t="s">
        <v>3385</v>
      </c>
      <c r="C788" s="157" t="s">
        <v>19</v>
      </c>
      <c r="D788" s="157" t="s">
        <v>3386</v>
      </c>
      <c r="E788" s="196" t="s">
        <v>39</v>
      </c>
      <c r="F788" s="196"/>
      <c r="G788" s="7" t="s">
        <v>47</v>
      </c>
      <c r="H788" s="10">
        <v>0.13700000000000001</v>
      </c>
      <c r="I788" s="9">
        <v>26</v>
      </c>
      <c r="J788" s="9">
        <v>3.56</v>
      </c>
    </row>
    <row r="789" spans="1:10" x14ac:dyDescent="0.2">
      <c r="A789" s="155" t="s">
        <v>48</v>
      </c>
      <c r="B789" s="12" t="s">
        <v>3504</v>
      </c>
      <c r="C789" s="155" t="s">
        <v>16</v>
      </c>
      <c r="D789" s="155" t="s">
        <v>3505</v>
      </c>
      <c r="E789" s="193" t="s">
        <v>27</v>
      </c>
      <c r="F789" s="193"/>
      <c r="G789" s="11" t="s">
        <v>136</v>
      </c>
      <c r="H789" s="14">
        <v>1</v>
      </c>
      <c r="I789" s="13">
        <v>9.4</v>
      </c>
      <c r="J789" s="13">
        <v>9.4</v>
      </c>
    </row>
    <row r="790" spans="1:10" x14ac:dyDescent="0.2">
      <c r="A790" s="156"/>
      <c r="B790" s="156"/>
      <c r="C790" s="156"/>
      <c r="D790" s="156"/>
      <c r="E790" s="156" t="s">
        <v>40</v>
      </c>
      <c r="F790" s="15">
        <v>7.92</v>
      </c>
      <c r="G790" s="156" t="s">
        <v>41</v>
      </c>
      <c r="H790" s="15">
        <v>0</v>
      </c>
      <c r="I790" s="156" t="s">
        <v>42</v>
      </c>
      <c r="J790" s="15">
        <v>7.92</v>
      </c>
    </row>
    <row r="791" spans="1:10" ht="15" customHeight="1" thickBot="1" x14ac:dyDescent="0.25">
      <c r="A791" s="156"/>
      <c r="B791" s="156"/>
      <c r="C791" s="156"/>
      <c r="D791" s="156"/>
      <c r="E791" s="156" t="s">
        <v>43</v>
      </c>
      <c r="F791" s="15">
        <v>4.3099999999999996</v>
      </c>
      <c r="G791" s="156"/>
      <c r="H791" s="197" t="s">
        <v>44</v>
      </c>
      <c r="I791" s="197"/>
      <c r="J791" s="15">
        <v>22.75</v>
      </c>
    </row>
    <row r="792" spans="1:10" ht="15" thickTop="1" x14ac:dyDescent="0.2">
      <c r="A792" s="125"/>
      <c r="B792" s="125"/>
      <c r="C792" s="125"/>
      <c r="D792" s="125"/>
      <c r="E792" s="125"/>
      <c r="F792" s="125"/>
      <c r="G792" s="125"/>
      <c r="H792" s="125"/>
      <c r="I792" s="125"/>
      <c r="J792" s="125"/>
    </row>
    <row r="793" spans="1:10" ht="15" x14ac:dyDescent="0.2">
      <c r="A793" s="158" t="s">
        <v>1351</v>
      </c>
      <c r="B793" s="161" t="s">
        <v>5</v>
      </c>
      <c r="C793" s="158" t="s">
        <v>6</v>
      </c>
      <c r="D793" s="158" t="s">
        <v>7</v>
      </c>
      <c r="E793" s="194" t="s">
        <v>29</v>
      </c>
      <c r="F793" s="194"/>
      <c r="G793" s="163" t="s">
        <v>8</v>
      </c>
      <c r="H793" s="161" t="s">
        <v>9</v>
      </c>
      <c r="I793" s="161" t="s">
        <v>10</v>
      </c>
      <c r="J793" s="161" t="s">
        <v>12</v>
      </c>
    </row>
    <row r="794" spans="1:10" ht="25.5" customHeight="1" x14ac:dyDescent="0.2">
      <c r="A794" s="159" t="s">
        <v>37</v>
      </c>
      <c r="B794" s="120" t="s">
        <v>1352</v>
      </c>
      <c r="C794" s="159" t="s">
        <v>16</v>
      </c>
      <c r="D794" s="159" t="s">
        <v>1353</v>
      </c>
      <c r="E794" s="195" t="s">
        <v>2063</v>
      </c>
      <c r="F794" s="195"/>
      <c r="G794" s="121" t="s">
        <v>136</v>
      </c>
      <c r="H794" s="124">
        <v>1</v>
      </c>
      <c r="I794" s="122">
        <v>586.72</v>
      </c>
      <c r="J794" s="122">
        <v>586.72</v>
      </c>
    </row>
    <row r="795" spans="1:10" ht="25.5" customHeight="1" x14ac:dyDescent="0.2">
      <c r="A795" s="157" t="s">
        <v>38</v>
      </c>
      <c r="B795" s="8" t="s">
        <v>3385</v>
      </c>
      <c r="C795" s="157" t="s">
        <v>19</v>
      </c>
      <c r="D795" s="157" t="s">
        <v>3386</v>
      </c>
      <c r="E795" s="196" t="s">
        <v>39</v>
      </c>
      <c r="F795" s="196"/>
      <c r="G795" s="7" t="s">
        <v>47</v>
      </c>
      <c r="H795" s="10">
        <v>1.0259</v>
      </c>
      <c r="I795" s="9">
        <v>26</v>
      </c>
      <c r="J795" s="9">
        <v>26.67</v>
      </c>
    </row>
    <row r="796" spans="1:10" ht="25.5" customHeight="1" x14ac:dyDescent="0.2">
      <c r="A796" s="157" t="s">
        <v>38</v>
      </c>
      <c r="B796" s="8" t="s">
        <v>3387</v>
      </c>
      <c r="C796" s="157" t="s">
        <v>19</v>
      </c>
      <c r="D796" s="157" t="s">
        <v>3388</v>
      </c>
      <c r="E796" s="196" t="s">
        <v>39</v>
      </c>
      <c r="F796" s="196"/>
      <c r="G796" s="7" t="s">
        <v>47</v>
      </c>
      <c r="H796" s="10">
        <v>1.0259</v>
      </c>
      <c r="I796" s="9">
        <v>40.020000000000003</v>
      </c>
      <c r="J796" s="9">
        <v>41.05</v>
      </c>
    </row>
    <row r="797" spans="1:10" x14ac:dyDescent="0.2">
      <c r="A797" s="155" t="s">
        <v>48</v>
      </c>
      <c r="B797" s="12" t="s">
        <v>3506</v>
      </c>
      <c r="C797" s="155" t="s">
        <v>16</v>
      </c>
      <c r="D797" s="155" t="s">
        <v>3507</v>
      </c>
      <c r="E797" s="193" t="s">
        <v>27</v>
      </c>
      <c r="F797" s="193"/>
      <c r="G797" s="11" t="s">
        <v>136</v>
      </c>
      <c r="H797" s="14">
        <v>1</v>
      </c>
      <c r="I797" s="13">
        <v>519</v>
      </c>
      <c r="J797" s="13">
        <v>519</v>
      </c>
    </row>
    <row r="798" spans="1:10" x14ac:dyDescent="0.2">
      <c r="A798" s="156"/>
      <c r="B798" s="156"/>
      <c r="C798" s="156"/>
      <c r="D798" s="156"/>
      <c r="E798" s="156" t="s">
        <v>40</v>
      </c>
      <c r="F798" s="15">
        <v>59.33</v>
      </c>
      <c r="G798" s="156" t="s">
        <v>41</v>
      </c>
      <c r="H798" s="15">
        <v>0</v>
      </c>
      <c r="I798" s="156" t="s">
        <v>42</v>
      </c>
      <c r="J798" s="15">
        <v>59.33</v>
      </c>
    </row>
    <row r="799" spans="1:10" ht="15" customHeight="1" thickBot="1" x14ac:dyDescent="0.25">
      <c r="A799" s="156"/>
      <c r="B799" s="156"/>
      <c r="C799" s="156"/>
      <c r="D799" s="156"/>
      <c r="E799" s="156" t="s">
        <v>43</v>
      </c>
      <c r="F799" s="15">
        <v>137.78</v>
      </c>
      <c r="G799" s="156"/>
      <c r="H799" s="197" t="s">
        <v>44</v>
      </c>
      <c r="I799" s="197"/>
      <c r="J799" s="15">
        <v>724.5</v>
      </c>
    </row>
    <row r="800" spans="1:10" ht="15" thickTop="1" x14ac:dyDescent="0.2">
      <c r="A800" s="125"/>
      <c r="B800" s="125"/>
      <c r="C800" s="125"/>
      <c r="D800" s="125"/>
      <c r="E800" s="125"/>
      <c r="F800" s="125"/>
      <c r="G800" s="125"/>
      <c r="H800" s="125"/>
      <c r="I800" s="125"/>
      <c r="J800" s="125"/>
    </row>
    <row r="801" spans="1:10" ht="15" x14ac:dyDescent="0.2">
      <c r="A801" s="158" t="s">
        <v>1356</v>
      </c>
      <c r="B801" s="161" t="s">
        <v>5</v>
      </c>
      <c r="C801" s="158" t="s">
        <v>6</v>
      </c>
      <c r="D801" s="158" t="s">
        <v>7</v>
      </c>
      <c r="E801" s="194" t="s">
        <v>29</v>
      </c>
      <c r="F801" s="194"/>
      <c r="G801" s="163" t="s">
        <v>8</v>
      </c>
      <c r="H801" s="161" t="s">
        <v>9</v>
      </c>
      <c r="I801" s="161" t="s">
        <v>10</v>
      </c>
      <c r="J801" s="161" t="s">
        <v>12</v>
      </c>
    </row>
    <row r="802" spans="1:10" ht="25.5" customHeight="1" x14ac:dyDescent="0.2">
      <c r="A802" s="159" t="s">
        <v>37</v>
      </c>
      <c r="B802" s="120" t="s">
        <v>1357</v>
      </c>
      <c r="C802" s="159" t="s">
        <v>16</v>
      </c>
      <c r="D802" s="159" t="s">
        <v>1358</v>
      </c>
      <c r="E802" s="195" t="s">
        <v>246</v>
      </c>
      <c r="F802" s="195"/>
      <c r="G802" s="121" t="s">
        <v>136</v>
      </c>
      <c r="H802" s="124">
        <v>1</v>
      </c>
      <c r="I802" s="122">
        <v>50.09</v>
      </c>
      <c r="J802" s="122">
        <v>50.09</v>
      </c>
    </row>
    <row r="803" spans="1:10" ht="25.5" customHeight="1" x14ac:dyDescent="0.2">
      <c r="A803" s="157" t="s">
        <v>38</v>
      </c>
      <c r="B803" s="8" t="s">
        <v>254</v>
      </c>
      <c r="C803" s="157" t="s">
        <v>19</v>
      </c>
      <c r="D803" s="157" t="s">
        <v>255</v>
      </c>
      <c r="E803" s="196" t="s">
        <v>39</v>
      </c>
      <c r="F803" s="196"/>
      <c r="G803" s="7" t="s">
        <v>47</v>
      </c>
      <c r="H803" s="10">
        <v>0.4743</v>
      </c>
      <c r="I803" s="9">
        <v>32.53</v>
      </c>
      <c r="J803" s="9">
        <v>15.42</v>
      </c>
    </row>
    <row r="804" spans="1:10" ht="25.5" customHeight="1" x14ac:dyDescent="0.2">
      <c r="A804" s="157" t="s">
        <v>38</v>
      </c>
      <c r="B804" s="8" t="s">
        <v>45</v>
      </c>
      <c r="C804" s="157" t="s">
        <v>19</v>
      </c>
      <c r="D804" s="157" t="s">
        <v>46</v>
      </c>
      <c r="E804" s="196" t="s">
        <v>39</v>
      </c>
      <c r="F804" s="196"/>
      <c r="G804" s="7" t="s">
        <v>47</v>
      </c>
      <c r="H804" s="10">
        <v>0.14940000000000001</v>
      </c>
      <c r="I804" s="9">
        <v>23.62</v>
      </c>
      <c r="J804" s="9">
        <v>3.52</v>
      </c>
    </row>
    <row r="805" spans="1:10" ht="38.25" x14ac:dyDescent="0.2">
      <c r="A805" s="155" t="s">
        <v>48</v>
      </c>
      <c r="B805" s="12" t="s">
        <v>3508</v>
      </c>
      <c r="C805" s="155" t="s">
        <v>19</v>
      </c>
      <c r="D805" s="155" t="s">
        <v>3509</v>
      </c>
      <c r="E805" s="193" t="s">
        <v>27</v>
      </c>
      <c r="F805" s="193"/>
      <c r="G805" s="11" t="s">
        <v>136</v>
      </c>
      <c r="H805" s="14">
        <v>3</v>
      </c>
      <c r="I805" s="13">
        <v>0.61</v>
      </c>
      <c r="J805" s="13">
        <v>1.83</v>
      </c>
    </row>
    <row r="806" spans="1:10" x14ac:dyDescent="0.2">
      <c r="A806" s="155" t="s">
        <v>48</v>
      </c>
      <c r="B806" s="12" t="s">
        <v>3510</v>
      </c>
      <c r="C806" s="155" t="s">
        <v>16</v>
      </c>
      <c r="D806" s="155" t="s">
        <v>3511</v>
      </c>
      <c r="E806" s="193" t="s">
        <v>27</v>
      </c>
      <c r="F806" s="193"/>
      <c r="G806" s="11" t="s">
        <v>3500</v>
      </c>
      <c r="H806" s="14">
        <v>1</v>
      </c>
      <c r="I806" s="13">
        <v>29.32</v>
      </c>
      <c r="J806" s="13">
        <v>29.32</v>
      </c>
    </row>
    <row r="807" spans="1:10" x14ac:dyDescent="0.2">
      <c r="A807" s="156"/>
      <c r="B807" s="156"/>
      <c r="C807" s="156"/>
      <c r="D807" s="156"/>
      <c r="E807" s="156" t="s">
        <v>40</v>
      </c>
      <c r="F807" s="15">
        <v>16.739999999999998</v>
      </c>
      <c r="G807" s="156" t="s">
        <v>41</v>
      </c>
      <c r="H807" s="15">
        <v>0</v>
      </c>
      <c r="I807" s="156" t="s">
        <v>42</v>
      </c>
      <c r="J807" s="15">
        <v>16.739999999999998</v>
      </c>
    </row>
    <row r="808" spans="1:10" ht="15" customHeight="1" thickBot="1" x14ac:dyDescent="0.25">
      <c r="A808" s="156"/>
      <c r="B808" s="156"/>
      <c r="C808" s="156"/>
      <c r="D808" s="156"/>
      <c r="E808" s="156" t="s">
        <v>43</v>
      </c>
      <c r="F808" s="15">
        <v>11.73</v>
      </c>
      <c r="G808" s="156"/>
      <c r="H808" s="197" t="s">
        <v>44</v>
      </c>
      <c r="I808" s="197"/>
      <c r="J808" s="15">
        <v>61.82</v>
      </c>
    </row>
    <row r="809" spans="1:10" ht="15" thickTop="1" x14ac:dyDescent="0.2">
      <c r="A809" s="125"/>
      <c r="B809" s="125"/>
      <c r="C809" s="125"/>
      <c r="D809" s="125"/>
      <c r="E809" s="125"/>
      <c r="F809" s="125"/>
      <c r="G809" s="125"/>
      <c r="H809" s="125"/>
      <c r="I809" s="125"/>
      <c r="J809" s="125"/>
    </row>
    <row r="810" spans="1:10" ht="15" x14ac:dyDescent="0.2">
      <c r="A810" s="158" t="s">
        <v>1490</v>
      </c>
      <c r="B810" s="161" t="s">
        <v>5</v>
      </c>
      <c r="C810" s="158" t="s">
        <v>6</v>
      </c>
      <c r="D810" s="158" t="s">
        <v>7</v>
      </c>
      <c r="E810" s="194" t="s">
        <v>29</v>
      </c>
      <c r="F810" s="194"/>
      <c r="G810" s="163" t="s">
        <v>8</v>
      </c>
      <c r="H810" s="161" t="s">
        <v>9</v>
      </c>
      <c r="I810" s="161" t="s">
        <v>10</v>
      </c>
      <c r="J810" s="161" t="s">
        <v>12</v>
      </c>
    </row>
    <row r="811" spans="1:10" ht="51" customHeight="1" x14ac:dyDescent="0.2">
      <c r="A811" s="159" t="s">
        <v>37</v>
      </c>
      <c r="B811" s="120" t="s">
        <v>1491</v>
      </c>
      <c r="C811" s="159" t="s">
        <v>16</v>
      </c>
      <c r="D811" s="159" t="s">
        <v>1492</v>
      </c>
      <c r="E811" s="195" t="s">
        <v>175</v>
      </c>
      <c r="F811" s="195"/>
      <c r="G811" s="121" t="s">
        <v>136</v>
      </c>
      <c r="H811" s="124">
        <v>1</v>
      </c>
      <c r="I811" s="122">
        <v>144.85</v>
      </c>
      <c r="J811" s="122">
        <v>144.85</v>
      </c>
    </row>
    <row r="812" spans="1:10" ht="38.25" x14ac:dyDescent="0.2">
      <c r="A812" s="157" t="s">
        <v>38</v>
      </c>
      <c r="B812" s="8" t="s">
        <v>3437</v>
      </c>
      <c r="C812" s="157" t="s">
        <v>19</v>
      </c>
      <c r="D812" s="157" t="s">
        <v>3438</v>
      </c>
      <c r="E812" s="196" t="s">
        <v>39</v>
      </c>
      <c r="F812" s="196"/>
      <c r="G812" s="7" t="s">
        <v>137</v>
      </c>
      <c r="H812" s="10">
        <v>3.2000000000000002E-3</v>
      </c>
      <c r="I812" s="9">
        <v>547.14</v>
      </c>
      <c r="J812" s="9">
        <v>1.75</v>
      </c>
    </row>
    <row r="813" spans="1:10" ht="25.5" customHeight="1" x14ac:dyDescent="0.2">
      <c r="A813" s="157" t="s">
        <v>38</v>
      </c>
      <c r="B813" s="8" t="s">
        <v>145</v>
      </c>
      <c r="C813" s="157" t="s">
        <v>19</v>
      </c>
      <c r="D813" s="157" t="s">
        <v>146</v>
      </c>
      <c r="E813" s="196" t="s">
        <v>39</v>
      </c>
      <c r="F813" s="196"/>
      <c r="G813" s="7" t="s">
        <v>47</v>
      </c>
      <c r="H813" s="10">
        <v>1.0569999999999999</v>
      </c>
      <c r="I813" s="9">
        <v>32.369999999999997</v>
      </c>
      <c r="J813" s="9">
        <v>34.21</v>
      </c>
    </row>
    <row r="814" spans="1:10" ht="25.5" customHeight="1" x14ac:dyDescent="0.2">
      <c r="A814" s="157" t="s">
        <v>38</v>
      </c>
      <c r="B814" s="8" t="s">
        <v>45</v>
      </c>
      <c r="C814" s="157" t="s">
        <v>19</v>
      </c>
      <c r="D814" s="157" t="s">
        <v>46</v>
      </c>
      <c r="E814" s="196" t="s">
        <v>39</v>
      </c>
      <c r="F814" s="196"/>
      <c r="G814" s="7" t="s">
        <v>47</v>
      </c>
      <c r="H814" s="10">
        <v>0.83050000000000002</v>
      </c>
      <c r="I814" s="9">
        <v>23.62</v>
      </c>
      <c r="J814" s="9">
        <v>19.61</v>
      </c>
    </row>
    <row r="815" spans="1:10" ht="38.25" x14ac:dyDescent="0.2">
      <c r="A815" s="157" t="s">
        <v>38</v>
      </c>
      <c r="B815" s="8" t="s">
        <v>3512</v>
      </c>
      <c r="C815" s="157" t="s">
        <v>19</v>
      </c>
      <c r="D815" s="157" t="s">
        <v>3513</v>
      </c>
      <c r="E815" s="196" t="s">
        <v>142</v>
      </c>
      <c r="F815" s="196"/>
      <c r="G815" s="7" t="s">
        <v>137</v>
      </c>
      <c r="H815" s="10">
        <v>1.26E-2</v>
      </c>
      <c r="I815" s="9">
        <v>3274.33</v>
      </c>
      <c r="J815" s="9">
        <v>41.25</v>
      </c>
    </row>
    <row r="816" spans="1:10" ht="38.25" x14ac:dyDescent="0.2">
      <c r="A816" s="157" t="s">
        <v>38</v>
      </c>
      <c r="B816" s="8" t="s">
        <v>3473</v>
      </c>
      <c r="C816" s="157" t="s">
        <v>19</v>
      </c>
      <c r="D816" s="157" t="s">
        <v>3474</v>
      </c>
      <c r="E816" s="196" t="s">
        <v>39</v>
      </c>
      <c r="F816" s="196"/>
      <c r="G816" s="7" t="s">
        <v>137</v>
      </c>
      <c r="H816" s="10">
        <v>2.3400000000000001E-2</v>
      </c>
      <c r="I816" s="9">
        <v>769.12</v>
      </c>
      <c r="J816" s="9">
        <v>17.989999999999998</v>
      </c>
    </row>
    <row r="817" spans="1:10" ht="25.5" customHeight="1" x14ac:dyDescent="0.2">
      <c r="A817" s="157" t="s">
        <v>38</v>
      </c>
      <c r="B817" s="8" t="s">
        <v>3514</v>
      </c>
      <c r="C817" s="157" t="s">
        <v>19</v>
      </c>
      <c r="D817" s="157" t="s">
        <v>3515</v>
      </c>
      <c r="E817" s="196" t="s">
        <v>179</v>
      </c>
      <c r="F817" s="196"/>
      <c r="G817" s="7" t="s">
        <v>137</v>
      </c>
      <c r="H817" s="10">
        <v>2.4500000000000001E-2</v>
      </c>
      <c r="I817" s="9">
        <v>316.22000000000003</v>
      </c>
      <c r="J817" s="9">
        <v>7.74</v>
      </c>
    </row>
    <row r="818" spans="1:10" ht="25.5" x14ac:dyDescent="0.2">
      <c r="A818" s="155" t="s">
        <v>48</v>
      </c>
      <c r="B818" s="12" t="s">
        <v>3479</v>
      </c>
      <c r="C818" s="155" t="s">
        <v>19</v>
      </c>
      <c r="D818" s="155" t="s">
        <v>3480</v>
      </c>
      <c r="E818" s="193" t="s">
        <v>27</v>
      </c>
      <c r="F818" s="193"/>
      <c r="G818" s="11" t="s">
        <v>136</v>
      </c>
      <c r="H818" s="14">
        <v>31.860700000000001</v>
      </c>
      <c r="I818" s="13">
        <v>0.7</v>
      </c>
      <c r="J818" s="13">
        <v>22.3</v>
      </c>
    </row>
    <row r="819" spans="1:10" x14ac:dyDescent="0.2">
      <c r="A819" s="156"/>
      <c r="B819" s="156"/>
      <c r="C819" s="156"/>
      <c r="D819" s="156"/>
      <c r="E819" s="156" t="s">
        <v>40</v>
      </c>
      <c r="F819" s="15">
        <v>77.47</v>
      </c>
      <c r="G819" s="156" t="s">
        <v>41</v>
      </c>
      <c r="H819" s="15">
        <v>0</v>
      </c>
      <c r="I819" s="156" t="s">
        <v>42</v>
      </c>
      <c r="J819" s="15">
        <v>77.47</v>
      </c>
    </row>
    <row r="820" spans="1:10" ht="15" customHeight="1" thickBot="1" x14ac:dyDescent="0.25">
      <c r="A820" s="156"/>
      <c r="B820" s="156"/>
      <c r="C820" s="156"/>
      <c r="D820" s="156"/>
      <c r="E820" s="156" t="s">
        <v>43</v>
      </c>
      <c r="F820" s="15">
        <v>33.74</v>
      </c>
      <c r="G820" s="156"/>
      <c r="H820" s="197" t="s">
        <v>44</v>
      </c>
      <c r="I820" s="197"/>
      <c r="J820" s="15">
        <v>178.59</v>
      </c>
    </row>
    <row r="821" spans="1:10" ht="15" thickTop="1" x14ac:dyDescent="0.2">
      <c r="A821" s="125"/>
      <c r="B821" s="125"/>
      <c r="C821" s="125"/>
      <c r="D821" s="125"/>
      <c r="E821" s="125"/>
      <c r="F821" s="125"/>
      <c r="G821" s="125"/>
      <c r="H821" s="125"/>
      <c r="I821" s="125"/>
      <c r="J821" s="125"/>
    </row>
    <row r="822" spans="1:10" ht="15" x14ac:dyDescent="0.2">
      <c r="A822" s="158" t="s">
        <v>1496</v>
      </c>
      <c r="B822" s="161" t="s">
        <v>5</v>
      </c>
      <c r="C822" s="158" t="s">
        <v>6</v>
      </c>
      <c r="D822" s="158" t="s">
        <v>7</v>
      </c>
      <c r="E822" s="194" t="s">
        <v>29</v>
      </c>
      <c r="F822" s="194"/>
      <c r="G822" s="163" t="s">
        <v>8</v>
      </c>
      <c r="H822" s="161" t="s">
        <v>9</v>
      </c>
      <c r="I822" s="161" t="s">
        <v>10</v>
      </c>
      <c r="J822" s="161" t="s">
        <v>12</v>
      </c>
    </row>
    <row r="823" spans="1:10" ht="25.5" customHeight="1" x14ac:dyDescent="0.2">
      <c r="A823" s="159" t="s">
        <v>37</v>
      </c>
      <c r="B823" s="120" t="s">
        <v>1497</v>
      </c>
      <c r="C823" s="159" t="s">
        <v>16</v>
      </c>
      <c r="D823" s="159" t="s">
        <v>1498</v>
      </c>
      <c r="E823" s="195" t="s">
        <v>175</v>
      </c>
      <c r="F823" s="195"/>
      <c r="G823" s="121" t="s">
        <v>136</v>
      </c>
      <c r="H823" s="124">
        <v>1</v>
      </c>
      <c r="I823" s="122">
        <v>179.3</v>
      </c>
      <c r="J823" s="122">
        <v>179.3</v>
      </c>
    </row>
    <row r="824" spans="1:10" ht="25.5" customHeight="1" x14ac:dyDescent="0.2">
      <c r="A824" s="157" t="s">
        <v>38</v>
      </c>
      <c r="B824" s="8" t="s">
        <v>3387</v>
      </c>
      <c r="C824" s="157" t="s">
        <v>19</v>
      </c>
      <c r="D824" s="157" t="s">
        <v>3388</v>
      </c>
      <c r="E824" s="196" t="s">
        <v>39</v>
      </c>
      <c r="F824" s="196"/>
      <c r="G824" s="7" t="s">
        <v>47</v>
      </c>
      <c r="H824" s="10">
        <v>2</v>
      </c>
      <c r="I824" s="9">
        <v>40.020000000000003</v>
      </c>
      <c r="J824" s="9">
        <v>80.040000000000006</v>
      </c>
    </row>
    <row r="825" spans="1:10" ht="25.5" customHeight="1" x14ac:dyDescent="0.2">
      <c r="A825" s="157" t="s">
        <v>38</v>
      </c>
      <c r="B825" s="8" t="s">
        <v>3385</v>
      </c>
      <c r="C825" s="157" t="s">
        <v>19</v>
      </c>
      <c r="D825" s="157" t="s">
        <v>3386</v>
      </c>
      <c r="E825" s="196" t="s">
        <v>39</v>
      </c>
      <c r="F825" s="196"/>
      <c r="G825" s="7" t="s">
        <v>47</v>
      </c>
      <c r="H825" s="10">
        <v>2</v>
      </c>
      <c r="I825" s="9">
        <v>26</v>
      </c>
      <c r="J825" s="9">
        <v>52</v>
      </c>
    </row>
    <row r="826" spans="1:10" ht="25.5" x14ac:dyDescent="0.2">
      <c r="A826" s="155" t="s">
        <v>48</v>
      </c>
      <c r="B826" s="12" t="s">
        <v>3516</v>
      </c>
      <c r="C826" s="155" t="s">
        <v>16</v>
      </c>
      <c r="D826" s="155" t="s">
        <v>3517</v>
      </c>
      <c r="E826" s="193" t="s">
        <v>27</v>
      </c>
      <c r="F826" s="193"/>
      <c r="G826" s="11" t="s">
        <v>136</v>
      </c>
      <c r="H826" s="14">
        <v>1</v>
      </c>
      <c r="I826" s="13">
        <v>47.26</v>
      </c>
      <c r="J826" s="13">
        <v>47.26</v>
      </c>
    </row>
    <row r="827" spans="1:10" x14ac:dyDescent="0.2">
      <c r="A827" s="156"/>
      <c r="B827" s="156"/>
      <c r="C827" s="156"/>
      <c r="D827" s="156"/>
      <c r="E827" s="156" t="s">
        <v>40</v>
      </c>
      <c r="F827" s="15">
        <v>115.68</v>
      </c>
      <c r="G827" s="156" t="s">
        <v>41</v>
      </c>
      <c r="H827" s="15">
        <v>0</v>
      </c>
      <c r="I827" s="156" t="s">
        <v>42</v>
      </c>
      <c r="J827" s="15">
        <v>115.68</v>
      </c>
    </row>
    <row r="828" spans="1:10" ht="15" customHeight="1" thickBot="1" x14ac:dyDescent="0.25">
      <c r="A828" s="156"/>
      <c r="B828" s="156"/>
      <c r="C828" s="156"/>
      <c r="D828" s="156"/>
      <c r="E828" s="156" t="s">
        <v>43</v>
      </c>
      <c r="F828" s="15">
        <v>41.96</v>
      </c>
      <c r="G828" s="156"/>
      <c r="H828" s="197" t="s">
        <v>44</v>
      </c>
      <c r="I828" s="197"/>
      <c r="J828" s="15">
        <v>221.26</v>
      </c>
    </row>
    <row r="829" spans="1:10" ht="15" thickTop="1" x14ac:dyDescent="0.2">
      <c r="A829" s="125"/>
      <c r="B829" s="125"/>
      <c r="C829" s="125"/>
      <c r="D829" s="125"/>
      <c r="E829" s="125"/>
      <c r="F829" s="125"/>
      <c r="G829" s="125"/>
      <c r="H829" s="125"/>
      <c r="I829" s="125"/>
      <c r="J829" s="125"/>
    </row>
    <row r="830" spans="1:10" ht="15" x14ac:dyDescent="0.2">
      <c r="A830" s="158" t="s">
        <v>1555</v>
      </c>
      <c r="B830" s="161" t="s">
        <v>5</v>
      </c>
      <c r="C830" s="158" t="s">
        <v>6</v>
      </c>
      <c r="D830" s="158" t="s">
        <v>7</v>
      </c>
      <c r="E830" s="194" t="s">
        <v>29</v>
      </c>
      <c r="F830" s="194"/>
      <c r="G830" s="163" t="s">
        <v>8</v>
      </c>
      <c r="H830" s="161" t="s">
        <v>9</v>
      </c>
      <c r="I830" s="161" t="s">
        <v>10</v>
      </c>
      <c r="J830" s="161" t="s">
        <v>12</v>
      </c>
    </row>
    <row r="831" spans="1:10" ht="25.5" customHeight="1" x14ac:dyDescent="0.2">
      <c r="A831" s="159" t="s">
        <v>37</v>
      </c>
      <c r="B831" s="120" t="s">
        <v>1556</v>
      </c>
      <c r="C831" s="159" t="s">
        <v>16</v>
      </c>
      <c r="D831" s="159" t="s">
        <v>1557</v>
      </c>
      <c r="E831" s="195" t="s">
        <v>175</v>
      </c>
      <c r="F831" s="195"/>
      <c r="G831" s="121" t="s">
        <v>136</v>
      </c>
      <c r="H831" s="124">
        <v>1</v>
      </c>
      <c r="I831" s="122">
        <v>1163.04</v>
      </c>
      <c r="J831" s="122">
        <v>1163.04</v>
      </c>
    </row>
    <row r="832" spans="1:10" ht="25.5" customHeight="1" x14ac:dyDescent="0.2">
      <c r="A832" s="157" t="s">
        <v>38</v>
      </c>
      <c r="B832" s="8" t="s">
        <v>3385</v>
      </c>
      <c r="C832" s="157" t="s">
        <v>19</v>
      </c>
      <c r="D832" s="157" t="s">
        <v>3386</v>
      </c>
      <c r="E832" s="196" t="s">
        <v>39</v>
      </c>
      <c r="F832" s="196"/>
      <c r="G832" s="7" t="s">
        <v>47</v>
      </c>
      <c r="H832" s="10">
        <v>1.3231999999999999</v>
      </c>
      <c r="I832" s="9">
        <v>26</v>
      </c>
      <c r="J832" s="9">
        <v>34.4</v>
      </c>
    </row>
    <row r="833" spans="1:10" ht="25.5" customHeight="1" x14ac:dyDescent="0.2">
      <c r="A833" s="157" t="s">
        <v>38</v>
      </c>
      <c r="B833" s="8" t="s">
        <v>3387</v>
      </c>
      <c r="C833" s="157" t="s">
        <v>19</v>
      </c>
      <c r="D833" s="157" t="s">
        <v>3388</v>
      </c>
      <c r="E833" s="196" t="s">
        <v>39</v>
      </c>
      <c r="F833" s="196"/>
      <c r="G833" s="7" t="s">
        <v>47</v>
      </c>
      <c r="H833" s="10">
        <v>1.3231999999999999</v>
      </c>
      <c r="I833" s="9">
        <v>40.020000000000003</v>
      </c>
      <c r="J833" s="9">
        <v>52.95</v>
      </c>
    </row>
    <row r="834" spans="1:10" ht="25.5" x14ac:dyDescent="0.2">
      <c r="A834" s="155" t="s">
        <v>48</v>
      </c>
      <c r="B834" s="12" t="s">
        <v>3518</v>
      </c>
      <c r="C834" s="155" t="s">
        <v>19</v>
      </c>
      <c r="D834" s="155" t="s">
        <v>3519</v>
      </c>
      <c r="E834" s="193" t="s">
        <v>27</v>
      </c>
      <c r="F834" s="193"/>
      <c r="G834" s="11" t="s">
        <v>136</v>
      </c>
      <c r="H834" s="14">
        <v>1</v>
      </c>
      <c r="I834" s="13">
        <v>1075.69</v>
      </c>
      <c r="J834" s="13">
        <v>1075.69</v>
      </c>
    </row>
    <row r="835" spans="1:10" x14ac:dyDescent="0.2">
      <c r="A835" s="156"/>
      <c r="B835" s="156"/>
      <c r="C835" s="156"/>
      <c r="D835" s="156"/>
      <c r="E835" s="156" t="s">
        <v>40</v>
      </c>
      <c r="F835" s="15">
        <v>76.53</v>
      </c>
      <c r="G835" s="156" t="s">
        <v>41</v>
      </c>
      <c r="H835" s="15">
        <v>0</v>
      </c>
      <c r="I835" s="156" t="s">
        <v>42</v>
      </c>
      <c r="J835" s="15">
        <v>76.53</v>
      </c>
    </row>
    <row r="836" spans="1:10" ht="15" customHeight="1" thickBot="1" x14ac:dyDescent="0.25">
      <c r="A836" s="156"/>
      <c r="B836" s="156"/>
      <c r="C836" s="156"/>
      <c r="D836" s="156"/>
      <c r="E836" s="156" t="s">
        <v>43</v>
      </c>
      <c r="F836" s="15">
        <v>273.19</v>
      </c>
      <c r="G836" s="156"/>
      <c r="H836" s="197" t="s">
        <v>44</v>
      </c>
      <c r="I836" s="197"/>
      <c r="J836" s="15">
        <v>1436.23</v>
      </c>
    </row>
    <row r="837" spans="1:10" ht="15" thickTop="1" x14ac:dyDescent="0.2">
      <c r="A837" s="125"/>
      <c r="B837" s="125"/>
      <c r="C837" s="125"/>
      <c r="D837" s="125"/>
      <c r="E837" s="125"/>
      <c r="F837" s="125"/>
      <c r="G837" s="125"/>
      <c r="H837" s="125"/>
      <c r="I837" s="125"/>
      <c r="J837" s="125"/>
    </row>
    <row r="838" spans="1:10" ht="15" x14ac:dyDescent="0.2">
      <c r="A838" s="158" t="s">
        <v>1558</v>
      </c>
      <c r="B838" s="161" t="s">
        <v>5</v>
      </c>
      <c r="C838" s="158" t="s">
        <v>6</v>
      </c>
      <c r="D838" s="158" t="s">
        <v>7</v>
      </c>
      <c r="E838" s="194" t="s">
        <v>29</v>
      </c>
      <c r="F838" s="194"/>
      <c r="G838" s="163" t="s">
        <v>8</v>
      </c>
      <c r="H838" s="161" t="s">
        <v>9</v>
      </c>
      <c r="I838" s="161" t="s">
        <v>10</v>
      </c>
      <c r="J838" s="161" t="s">
        <v>12</v>
      </c>
    </row>
    <row r="839" spans="1:10" ht="25.5" x14ac:dyDescent="0.2">
      <c r="A839" s="159" t="s">
        <v>37</v>
      </c>
      <c r="B839" s="120" t="s">
        <v>1559</v>
      </c>
      <c r="C839" s="159" t="s">
        <v>16</v>
      </c>
      <c r="D839" s="159" t="s">
        <v>1560</v>
      </c>
      <c r="E839" s="195">
        <v>7</v>
      </c>
      <c r="F839" s="195"/>
      <c r="G839" s="121" t="s">
        <v>1561</v>
      </c>
      <c r="H839" s="124">
        <v>1</v>
      </c>
      <c r="I839" s="122">
        <v>161.13</v>
      </c>
      <c r="J839" s="122">
        <v>161.13</v>
      </c>
    </row>
    <row r="840" spans="1:10" ht="25.5" customHeight="1" x14ac:dyDescent="0.2">
      <c r="A840" s="157" t="s">
        <v>38</v>
      </c>
      <c r="B840" s="8" t="s">
        <v>3385</v>
      </c>
      <c r="C840" s="157" t="s">
        <v>19</v>
      </c>
      <c r="D840" s="157" t="s">
        <v>3386</v>
      </c>
      <c r="E840" s="196" t="s">
        <v>39</v>
      </c>
      <c r="F840" s="196"/>
      <c r="G840" s="7" t="s">
        <v>47</v>
      </c>
      <c r="H840" s="10">
        <v>1</v>
      </c>
      <c r="I840" s="9">
        <v>26</v>
      </c>
      <c r="J840" s="9">
        <v>26</v>
      </c>
    </row>
    <row r="841" spans="1:10" ht="25.5" customHeight="1" x14ac:dyDescent="0.2">
      <c r="A841" s="157" t="s">
        <v>38</v>
      </c>
      <c r="B841" s="8" t="s">
        <v>3387</v>
      </c>
      <c r="C841" s="157" t="s">
        <v>19</v>
      </c>
      <c r="D841" s="157" t="s">
        <v>3388</v>
      </c>
      <c r="E841" s="196" t="s">
        <v>39</v>
      </c>
      <c r="F841" s="196"/>
      <c r="G841" s="7" t="s">
        <v>47</v>
      </c>
      <c r="H841" s="10">
        <v>1</v>
      </c>
      <c r="I841" s="9">
        <v>40.020000000000003</v>
      </c>
      <c r="J841" s="9">
        <v>40.020000000000003</v>
      </c>
    </row>
    <row r="842" spans="1:10" ht="25.5" x14ac:dyDescent="0.2">
      <c r="A842" s="155" t="s">
        <v>48</v>
      </c>
      <c r="B842" s="12" t="s">
        <v>3520</v>
      </c>
      <c r="C842" s="155" t="s">
        <v>19</v>
      </c>
      <c r="D842" s="155" t="s">
        <v>3521</v>
      </c>
      <c r="E842" s="193" t="s">
        <v>27</v>
      </c>
      <c r="F842" s="193"/>
      <c r="G842" s="11" t="s">
        <v>136</v>
      </c>
      <c r="H842" s="14">
        <v>1</v>
      </c>
      <c r="I842" s="13">
        <v>95.11</v>
      </c>
      <c r="J842" s="13">
        <v>95.11</v>
      </c>
    </row>
    <row r="843" spans="1:10" x14ac:dyDescent="0.2">
      <c r="A843" s="156"/>
      <c r="B843" s="156"/>
      <c r="C843" s="156"/>
      <c r="D843" s="156"/>
      <c r="E843" s="156" t="s">
        <v>40</v>
      </c>
      <c r="F843" s="15">
        <v>57.84</v>
      </c>
      <c r="G843" s="156" t="s">
        <v>41</v>
      </c>
      <c r="H843" s="15">
        <v>0</v>
      </c>
      <c r="I843" s="156" t="s">
        <v>42</v>
      </c>
      <c r="J843" s="15">
        <v>57.84</v>
      </c>
    </row>
    <row r="844" spans="1:10" ht="15" customHeight="1" thickBot="1" x14ac:dyDescent="0.25">
      <c r="A844" s="156"/>
      <c r="B844" s="156"/>
      <c r="C844" s="156"/>
      <c r="D844" s="156"/>
      <c r="E844" s="156" t="s">
        <v>43</v>
      </c>
      <c r="F844" s="15">
        <v>37.78</v>
      </c>
      <c r="G844" s="156"/>
      <c r="H844" s="197" t="s">
        <v>44</v>
      </c>
      <c r="I844" s="197"/>
      <c r="J844" s="15">
        <v>198.91</v>
      </c>
    </row>
    <row r="845" spans="1:10" ht="15" thickTop="1" x14ac:dyDescent="0.2">
      <c r="A845" s="125"/>
      <c r="B845" s="125"/>
      <c r="C845" s="125"/>
      <c r="D845" s="125"/>
      <c r="E845" s="125"/>
      <c r="F845" s="125"/>
      <c r="G845" s="125"/>
      <c r="H845" s="125"/>
      <c r="I845" s="125"/>
      <c r="J845" s="125"/>
    </row>
    <row r="846" spans="1:10" ht="15" x14ac:dyDescent="0.2">
      <c r="A846" s="158" t="s">
        <v>1562</v>
      </c>
      <c r="B846" s="161" t="s">
        <v>5</v>
      </c>
      <c r="C846" s="158" t="s">
        <v>6</v>
      </c>
      <c r="D846" s="158" t="s">
        <v>7</v>
      </c>
      <c r="E846" s="194" t="s">
        <v>29</v>
      </c>
      <c r="F846" s="194"/>
      <c r="G846" s="163" t="s">
        <v>8</v>
      </c>
      <c r="H846" s="161" t="s">
        <v>9</v>
      </c>
      <c r="I846" s="161" t="s">
        <v>10</v>
      </c>
      <c r="J846" s="161" t="s">
        <v>12</v>
      </c>
    </row>
    <row r="847" spans="1:10" ht="25.5" x14ac:dyDescent="0.2">
      <c r="A847" s="159" t="s">
        <v>37</v>
      </c>
      <c r="B847" s="120" t="s">
        <v>1563</v>
      </c>
      <c r="C847" s="159" t="s">
        <v>16</v>
      </c>
      <c r="D847" s="159" t="s">
        <v>1564</v>
      </c>
      <c r="E847" s="195">
        <v>7</v>
      </c>
      <c r="F847" s="195"/>
      <c r="G847" s="121" t="s">
        <v>1561</v>
      </c>
      <c r="H847" s="124">
        <v>1</v>
      </c>
      <c r="I847" s="122">
        <v>193.23</v>
      </c>
      <c r="J847" s="122">
        <v>193.23</v>
      </c>
    </row>
    <row r="848" spans="1:10" ht="25.5" customHeight="1" x14ac:dyDescent="0.2">
      <c r="A848" s="157" t="s">
        <v>38</v>
      </c>
      <c r="B848" s="8" t="s">
        <v>3385</v>
      </c>
      <c r="C848" s="157" t="s">
        <v>19</v>
      </c>
      <c r="D848" s="157" t="s">
        <v>3386</v>
      </c>
      <c r="E848" s="196" t="s">
        <v>39</v>
      </c>
      <c r="F848" s="196"/>
      <c r="G848" s="7" t="s">
        <v>47</v>
      </c>
      <c r="H848" s="10">
        <v>1</v>
      </c>
      <c r="I848" s="9">
        <v>26</v>
      </c>
      <c r="J848" s="9">
        <v>26</v>
      </c>
    </row>
    <row r="849" spans="1:10" ht="25.5" customHeight="1" x14ac:dyDescent="0.2">
      <c r="A849" s="157" t="s">
        <v>38</v>
      </c>
      <c r="B849" s="8" t="s">
        <v>3387</v>
      </c>
      <c r="C849" s="157" t="s">
        <v>19</v>
      </c>
      <c r="D849" s="157" t="s">
        <v>3388</v>
      </c>
      <c r="E849" s="196" t="s">
        <v>39</v>
      </c>
      <c r="F849" s="196"/>
      <c r="G849" s="7" t="s">
        <v>47</v>
      </c>
      <c r="H849" s="10">
        <v>1</v>
      </c>
      <c r="I849" s="9">
        <v>40.020000000000003</v>
      </c>
      <c r="J849" s="9">
        <v>40.020000000000003</v>
      </c>
    </row>
    <row r="850" spans="1:10" ht="25.5" x14ac:dyDescent="0.2">
      <c r="A850" s="155" t="s">
        <v>48</v>
      </c>
      <c r="B850" s="12" t="s">
        <v>3522</v>
      </c>
      <c r="C850" s="155" t="s">
        <v>19</v>
      </c>
      <c r="D850" s="155" t="s">
        <v>3523</v>
      </c>
      <c r="E850" s="193" t="s">
        <v>27</v>
      </c>
      <c r="F850" s="193"/>
      <c r="G850" s="11" t="s">
        <v>136</v>
      </c>
      <c r="H850" s="14">
        <v>1</v>
      </c>
      <c r="I850" s="13">
        <v>127.21</v>
      </c>
      <c r="J850" s="13">
        <v>127.21</v>
      </c>
    </row>
    <row r="851" spans="1:10" x14ac:dyDescent="0.2">
      <c r="A851" s="156"/>
      <c r="B851" s="156"/>
      <c r="C851" s="156"/>
      <c r="D851" s="156"/>
      <c r="E851" s="156" t="s">
        <v>40</v>
      </c>
      <c r="F851" s="15">
        <v>57.84</v>
      </c>
      <c r="G851" s="156" t="s">
        <v>41</v>
      </c>
      <c r="H851" s="15">
        <v>0</v>
      </c>
      <c r="I851" s="156" t="s">
        <v>42</v>
      </c>
      <c r="J851" s="15">
        <v>57.84</v>
      </c>
    </row>
    <row r="852" spans="1:10" ht="15" customHeight="1" thickBot="1" x14ac:dyDescent="0.25">
      <c r="A852" s="156"/>
      <c r="B852" s="156"/>
      <c r="C852" s="156"/>
      <c r="D852" s="156"/>
      <c r="E852" s="156" t="s">
        <v>43</v>
      </c>
      <c r="F852" s="15">
        <v>45.32</v>
      </c>
      <c r="G852" s="156"/>
      <c r="H852" s="197" t="s">
        <v>44</v>
      </c>
      <c r="I852" s="197"/>
      <c r="J852" s="15">
        <v>238.55</v>
      </c>
    </row>
    <row r="853" spans="1:10" ht="15" thickTop="1" x14ac:dyDescent="0.2">
      <c r="A853" s="125"/>
      <c r="B853" s="125"/>
      <c r="C853" s="125"/>
      <c r="D853" s="125"/>
      <c r="E853" s="125"/>
      <c r="F853" s="125"/>
      <c r="G853" s="125"/>
      <c r="H853" s="125"/>
      <c r="I853" s="125"/>
      <c r="J853" s="125"/>
    </row>
    <row r="854" spans="1:10" ht="15" x14ac:dyDescent="0.2">
      <c r="A854" s="158" t="s">
        <v>1565</v>
      </c>
      <c r="B854" s="161" t="s">
        <v>5</v>
      </c>
      <c r="C854" s="158" t="s">
        <v>6</v>
      </c>
      <c r="D854" s="158" t="s">
        <v>7</v>
      </c>
      <c r="E854" s="194" t="s">
        <v>29</v>
      </c>
      <c r="F854" s="194"/>
      <c r="G854" s="163" t="s">
        <v>8</v>
      </c>
      <c r="H854" s="161" t="s">
        <v>9</v>
      </c>
      <c r="I854" s="161" t="s">
        <v>10</v>
      </c>
      <c r="J854" s="161" t="s">
        <v>12</v>
      </c>
    </row>
    <row r="855" spans="1:10" ht="25.5" x14ac:dyDescent="0.2">
      <c r="A855" s="159" t="s">
        <v>37</v>
      </c>
      <c r="B855" s="120" t="s">
        <v>1566</v>
      </c>
      <c r="C855" s="159" t="s">
        <v>16</v>
      </c>
      <c r="D855" s="159" t="s">
        <v>1567</v>
      </c>
      <c r="E855" s="195">
        <v>7</v>
      </c>
      <c r="F855" s="195"/>
      <c r="G855" s="121" t="s">
        <v>1561</v>
      </c>
      <c r="H855" s="124">
        <v>1</v>
      </c>
      <c r="I855" s="122">
        <v>195.49</v>
      </c>
      <c r="J855" s="122">
        <v>195.49</v>
      </c>
    </row>
    <row r="856" spans="1:10" ht="25.5" customHeight="1" x14ac:dyDescent="0.2">
      <c r="A856" s="157" t="s">
        <v>38</v>
      </c>
      <c r="B856" s="8" t="s">
        <v>3385</v>
      </c>
      <c r="C856" s="157" t="s">
        <v>19</v>
      </c>
      <c r="D856" s="157" t="s">
        <v>3386</v>
      </c>
      <c r="E856" s="196" t="s">
        <v>39</v>
      </c>
      <c r="F856" s="196"/>
      <c r="G856" s="7" t="s">
        <v>47</v>
      </c>
      <c r="H856" s="10">
        <v>1</v>
      </c>
      <c r="I856" s="9">
        <v>26</v>
      </c>
      <c r="J856" s="9">
        <v>26</v>
      </c>
    </row>
    <row r="857" spans="1:10" ht="25.5" customHeight="1" x14ac:dyDescent="0.2">
      <c r="A857" s="157" t="s">
        <v>38</v>
      </c>
      <c r="B857" s="8" t="s">
        <v>3387</v>
      </c>
      <c r="C857" s="157" t="s">
        <v>19</v>
      </c>
      <c r="D857" s="157" t="s">
        <v>3388</v>
      </c>
      <c r="E857" s="196" t="s">
        <v>39</v>
      </c>
      <c r="F857" s="196"/>
      <c r="G857" s="7" t="s">
        <v>47</v>
      </c>
      <c r="H857" s="10">
        <v>1</v>
      </c>
      <c r="I857" s="9">
        <v>40.020000000000003</v>
      </c>
      <c r="J857" s="9">
        <v>40.020000000000003</v>
      </c>
    </row>
    <row r="858" spans="1:10" ht="25.5" x14ac:dyDescent="0.2">
      <c r="A858" s="155" t="s">
        <v>48</v>
      </c>
      <c r="B858" s="12" t="s">
        <v>3524</v>
      </c>
      <c r="C858" s="155" t="s">
        <v>19</v>
      </c>
      <c r="D858" s="155" t="s">
        <v>3525</v>
      </c>
      <c r="E858" s="193" t="s">
        <v>27</v>
      </c>
      <c r="F858" s="193"/>
      <c r="G858" s="11" t="s">
        <v>136</v>
      </c>
      <c r="H858" s="14">
        <v>1</v>
      </c>
      <c r="I858" s="13">
        <v>129.47</v>
      </c>
      <c r="J858" s="13">
        <v>129.47</v>
      </c>
    </row>
    <row r="859" spans="1:10" x14ac:dyDescent="0.2">
      <c r="A859" s="156"/>
      <c r="B859" s="156"/>
      <c r="C859" s="156"/>
      <c r="D859" s="156"/>
      <c r="E859" s="156" t="s">
        <v>40</v>
      </c>
      <c r="F859" s="15">
        <v>57.84</v>
      </c>
      <c r="G859" s="156" t="s">
        <v>41</v>
      </c>
      <c r="H859" s="15">
        <v>0</v>
      </c>
      <c r="I859" s="156" t="s">
        <v>42</v>
      </c>
      <c r="J859" s="15">
        <v>57.84</v>
      </c>
    </row>
    <row r="860" spans="1:10" ht="15" customHeight="1" thickBot="1" x14ac:dyDescent="0.25">
      <c r="A860" s="156"/>
      <c r="B860" s="156"/>
      <c r="C860" s="156"/>
      <c r="D860" s="156"/>
      <c r="E860" s="156" t="s">
        <v>43</v>
      </c>
      <c r="F860" s="15">
        <v>45.85</v>
      </c>
      <c r="G860" s="156"/>
      <c r="H860" s="197" t="s">
        <v>44</v>
      </c>
      <c r="I860" s="197"/>
      <c r="J860" s="15">
        <v>241.34</v>
      </c>
    </row>
    <row r="861" spans="1:10" ht="15" thickTop="1" x14ac:dyDescent="0.2">
      <c r="A861" s="125"/>
      <c r="B861" s="125"/>
      <c r="C861" s="125"/>
      <c r="D861" s="125"/>
      <c r="E861" s="125"/>
      <c r="F861" s="125"/>
      <c r="G861" s="125"/>
      <c r="H861" s="125"/>
      <c r="I861" s="125"/>
      <c r="J861" s="125"/>
    </row>
    <row r="862" spans="1:10" ht="15" x14ac:dyDescent="0.2">
      <c r="A862" s="158" t="s">
        <v>1579</v>
      </c>
      <c r="B862" s="161" t="s">
        <v>5</v>
      </c>
      <c r="C862" s="158" t="s">
        <v>6</v>
      </c>
      <c r="D862" s="158" t="s">
        <v>7</v>
      </c>
      <c r="E862" s="194" t="s">
        <v>29</v>
      </c>
      <c r="F862" s="194"/>
      <c r="G862" s="163" t="s">
        <v>8</v>
      </c>
      <c r="H862" s="161" t="s">
        <v>9</v>
      </c>
      <c r="I862" s="161" t="s">
        <v>10</v>
      </c>
      <c r="J862" s="161" t="s">
        <v>12</v>
      </c>
    </row>
    <row r="863" spans="1:10" ht="25.5" customHeight="1" x14ac:dyDescent="0.2">
      <c r="A863" s="159" t="s">
        <v>37</v>
      </c>
      <c r="B863" s="120" t="s">
        <v>1580</v>
      </c>
      <c r="C863" s="159" t="s">
        <v>16</v>
      </c>
      <c r="D863" s="159" t="s">
        <v>1581</v>
      </c>
      <c r="E863" s="195" t="s">
        <v>175</v>
      </c>
      <c r="F863" s="195"/>
      <c r="G863" s="121" t="s">
        <v>136</v>
      </c>
      <c r="H863" s="124">
        <v>1</v>
      </c>
      <c r="I863" s="122">
        <v>18.440000000000001</v>
      </c>
      <c r="J863" s="122">
        <v>18.440000000000001</v>
      </c>
    </row>
    <row r="864" spans="1:10" ht="25.5" customHeight="1" x14ac:dyDescent="0.2">
      <c r="A864" s="157" t="s">
        <v>38</v>
      </c>
      <c r="B864" s="8" t="s">
        <v>3387</v>
      </c>
      <c r="C864" s="157" t="s">
        <v>19</v>
      </c>
      <c r="D864" s="157" t="s">
        <v>3388</v>
      </c>
      <c r="E864" s="196" t="s">
        <v>39</v>
      </c>
      <c r="F864" s="196"/>
      <c r="G864" s="7" t="s">
        <v>47</v>
      </c>
      <c r="H864" s="10">
        <v>0.13700000000000001</v>
      </c>
      <c r="I864" s="9">
        <v>40.020000000000003</v>
      </c>
      <c r="J864" s="9">
        <v>5.48</v>
      </c>
    </row>
    <row r="865" spans="1:10" ht="25.5" customHeight="1" x14ac:dyDescent="0.2">
      <c r="A865" s="157" t="s">
        <v>38</v>
      </c>
      <c r="B865" s="8" t="s">
        <v>3385</v>
      </c>
      <c r="C865" s="157" t="s">
        <v>19</v>
      </c>
      <c r="D865" s="157" t="s">
        <v>3386</v>
      </c>
      <c r="E865" s="196" t="s">
        <v>39</v>
      </c>
      <c r="F865" s="196"/>
      <c r="G865" s="7" t="s">
        <v>47</v>
      </c>
      <c r="H865" s="10">
        <v>0.13700000000000001</v>
      </c>
      <c r="I865" s="9">
        <v>26</v>
      </c>
      <c r="J865" s="9">
        <v>3.56</v>
      </c>
    </row>
    <row r="866" spans="1:10" x14ac:dyDescent="0.2">
      <c r="A866" s="155" t="s">
        <v>48</v>
      </c>
      <c r="B866" s="12" t="s">
        <v>3526</v>
      </c>
      <c r="C866" s="155" t="s">
        <v>16</v>
      </c>
      <c r="D866" s="155" t="s">
        <v>1346</v>
      </c>
      <c r="E866" s="193" t="s">
        <v>27</v>
      </c>
      <c r="F866" s="193"/>
      <c r="G866" s="11" t="s">
        <v>136</v>
      </c>
      <c r="H866" s="14">
        <v>1</v>
      </c>
      <c r="I866" s="13">
        <v>9.4</v>
      </c>
      <c r="J866" s="13">
        <v>9.4</v>
      </c>
    </row>
    <row r="867" spans="1:10" x14ac:dyDescent="0.2">
      <c r="A867" s="156"/>
      <c r="B867" s="156"/>
      <c r="C867" s="156"/>
      <c r="D867" s="156"/>
      <c r="E867" s="156" t="s">
        <v>40</v>
      </c>
      <c r="F867" s="15">
        <v>7.92</v>
      </c>
      <c r="G867" s="156" t="s">
        <v>41</v>
      </c>
      <c r="H867" s="15">
        <v>0</v>
      </c>
      <c r="I867" s="156" t="s">
        <v>42</v>
      </c>
      <c r="J867" s="15">
        <v>7.92</v>
      </c>
    </row>
    <row r="868" spans="1:10" ht="15" customHeight="1" thickBot="1" x14ac:dyDescent="0.25">
      <c r="A868" s="156"/>
      <c r="B868" s="156"/>
      <c r="C868" s="156"/>
      <c r="D868" s="156"/>
      <c r="E868" s="156" t="s">
        <v>43</v>
      </c>
      <c r="F868" s="15">
        <v>4.3099999999999996</v>
      </c>
      <c r="G868" s="156"/>
      <c r="H868" s="197" t="s">
        <v>44</v>
      </c>
      <c r="I868" s="197"/>
      <c r="J868" s="15">
        <v>22.75</v>
      </c>
    </row>
    <row r="869" spans="1:10" ht="15" thickTop="1" x14ac:dyDescent="0.2">
      <c r="A869" s="125"/>
      <c r="B869" s="125"/>
      <c r="C869" s="125"/>
      <c r="D869" s="125"/>
      <c r="E869" s="125"/>
      <c r="F869" s="125"/>
      <c r="G869" s="125"/>
      <c r="H869" s="125"/>
      <c r="I869" s="125"/>
      <c r="J869" s="125"/>
    </row>
    <row r="870" spans="1:10" ht="15" x14ac:dyDescent="0.2">
      <c r="A870" s="158" t="s">
        <v>1596</v>
      </c>
      <c r="B870" s="161" t="s">
        <v>5</v>
      </c>
      <c r="C870" s="158" t="s">
        <v>6</v>
      </c>
      <c r="D870" s="158" t="s">
        <v>7</v>
      </c>
      <c r="E870" s="194" t="s">
        <v>29</v>
      </c>
      <c r="F870" s="194"/>
      <c r="G870" s="163" t="s">
        <v>8</v>
      </c>
      <c r="H870" s="161" t="s">
        <v>9</v>
      </c>
      <c r="I870" s="161" t="s">
        <v>10</v>
      </c>
      <c r="J870" s="161" t="s">
        <v>12</v>
      </c>
    </row>
    <row r="871" spans="1:10" ht="38.25" customHeight="1" x14ac:dyDescent="0.2">
      <c r="A871" s="159" t="s">
        <v>37</v>
      </c>
      <c r="B871" s="120" t="s">
        <v>1597</v>
      </c>
      <c r="C871" s="159" t="s">
        <v>16</v>
      </c>
      <c r="D871" s="159" t="s">
        <v>1598</v>
      </c>
      <c r="E871" s="195" t="s">
        <v>175</v>
      </c>
      <c r="F871" s="195"/>
      <c r="G871" s="121" t="s">
        <v>136</v>
      </c>
      <c r="H871" s="124">
        <v>1</v>
      </c>
      <c r="I871" s="122">
        <v>202.16</v>
      </c>
      <c r="J871" s="122">
        <v>202.16</v>
      </c>
    </row>
    <row r="872" spans="1:10" ht="25.5" customHeight="1" x14ac:dyDescent="0.2">
      <c r="A872" s="157" t="s">
        <v>38</v>
      </c>
      <c r="B872" s="8" t="s">
        <v>3385</v>
      </c>
      <c r="C872" s="157" t="s">
        <v>19</v>
      </c>
      <c r="D872" s="157" t="s">
        <v>3386</v>
      </c>
      <c r="E872" s="196" t="s">
        <v>39</v>
      </c>
      <c r="F872" s="196"/>
      <c r="G872" s="7" t="s">
        <v>47</v>
      </c>
      <c r="H872" s="10">
        <v>0.15190000000000001</v>
      </c>
      <c r="I872" s="9">
        <v>26</v>
      </c>
      <c r="J872" s="9">
        <v>3.94</v>
      </c>
    </row>
    <row r="873" spans="1:10" ht="25.5" customHeight="1" x14ac:dyDescent="0.2">
      <c r="A873" s="157" t="s">
        <v>38</v>
      </c>
      <c r="B873" s="8" t="s">
        <v>3387</v>
      </c>
      <c r="C873" s="157" t="s">
        <v>19</v>
      </c>
      <c r="D873" s="157" t="s">
        <v>3388</v>
      </c>
      <c r="E873" s="196" t="s">
        <v>39</v>
      </c>
      <c r="F873" s="196"/>
      <c r="G873" s="7" t="s">
        <v>47</v>
      </c>
      <c r="H873" s="10">
        <v>0.36449999999999999</v>
      </c>
      <c r="I873" s="9">
        <v>40.020000000000003</v>
      </c>
      <c r="J873" s="9">
        <v>14.58</v>
      </c>
    </row>
    <row r="874" spans="1:10" x14ac:dyDescent="0.2">
      <c r="A874" s="155" t="s">
        <v>48</v>
      </c>
      <c r="B874" s="12" t="s">
        <v>3527</v>
      </c>
      <c r="C874" s="155" t="s">
        <v>16</v>
      </c>
      <c r="D874" s="155" t="s">
        <v>3528</v>
      </c>
      <c r="E874" s="193" t="s">
        <v>27</v>
      </c>
      <c r="F874" s="193"/>
      <c r="G874" s="11" t="s">
        <v>3529</v>
      </c>
      <c r="H874" s="14">
        <v>2</v>
      </c>
      <c r="I874" s="13">
        <v>31.35</v>
      </c>
      <c r="J874" s="13">
        <v>62.7</v>
      </c>
    </row>
    <row r="875" spans="1:10" x14ac:dyDescent="0.2">
      <c r="A875" s="155" t="s">
        <v>48</v>
      </c>
      <c r="B875" s="12" t="s">
        <v>3530</v>
      </c>
      <c r="C875" s="155" t="s">
        <v>16</v>
      </c>
      <c r="D875" s="155" t="s">
        <v>3531</v>
      </c>
      <c r="E875" s="193" t="s">
        <v>27</v>
      </c>
      <c r="F875" s="193"/>
      <c r="G875" s="11" t="s">
        <v>3529</v>
      </c>
      <c r="H875" s="14">
        <v>1</v>
      </c>
      <c r="I875" s="13">
        <v>120.94</v>
      </c>
      <c r="J875" s="13">
        <v>120.94</v>
      </c>
    </row>
    <row r="876" spans="1:10" x14ac:dyDescent="0.2">
      <c r="A876" s="156"/>
      <c r="B876" s="156"/>
      <c r="C876" s="156"/>
      <c r="D876" s="156"/>
      <c r="E876" s="156" t="s">
        <v>40</v>
      </c>
      <c r="F876" s="15">
        <v>16.41</v>
      </c>
      <c r="G876" s="156" t="s">
        <v>41</v>
      </c>
      <c r="H876" s="15">
        <v>0</v>
      </c>
      <c r="I876" s="156" t="s">
        <v>42</v>
      </c>
      <c r="J876" s="15">
        <v>16.41</v>
      </c>
    </row>
    <row r="877" spans="1:10" ht="15" customHeight="1" thickBot="1" x14ac:dyDescent="0.25">
      <c r="A877" s="156"/>
      <c r="B877" s="156"/>
      <c r="C877" s="156"/>
      <c r="D877" s="156"/>
      <c r="E877" s="156" t="s">
        <v>43</v>
      </c>
      <c r="F877" s="15">
        <v>47.47</v>
      </c>
      <c r="G877" s="156"/>
      <c r="H877" s="197" t="s">
        <v>44</v>
      </c>
      <c r="I877" s="197"/>
      <c r="J877" s="15">
        <v>249.63</v>
      </c>
    </row>
    <row r="878" spans="1:10" ht="15" thickTop="1" x14ac:dyDescent="0.2">
      <c r="A878" s="125"/>
      <c r="B878" s="125"/>
      <c r="C878" s="125"/>
      <c r="D878" s="125"/>
      <c r="E878" s="125"/>
      <c r="F878" s="125"/>
      <c r="G878" s="125"/>
      <c r="H878" s="125"/>
      <c r="I878" s="125"/>
      <c r="J878" s="125"/>
    </row>
    <row r="879" spans="1:10" ht="15" x14ac:dyDescent="0.2">
      <c r="A879" s="158" t="s">
        <v>1599</v>
      </c>
      <c r="B879" s="161" t="s">
        <v>5</v>
      </c>
      <c r="C879" s="158" t="s">
        <v>6</v>
      </c>
      <c r="D879" s="158" t="s">
        <v>7</v>
      </c>
      <c r="E879" s="194" t="s">
        <v>29</v>
      </c>
      <c r="F879" s="194"/>
      <c r="G879" s="163" t="s">
        <v>8</v>
      </c>
      <c r="H879" s="161" t="s">
        <v>9</v>
      </c>
      <c r="I879" s="161" t="s">
        <v>10</v>
      </c>
      <c r="J879" s="161" t="s">
        <v>12</v>
      </c>
    </row>
    <row r="880" spans="1:10" ht="25.5" customHeight="1" x14ac:dyDescent="0.2">
      <c r="A880" s="159" t="s">
        <v>37</v>
      </c>
      <c r="B880" s="120" t="s">
        <v>1600</v>
      </c>
      <c r="C880" s="159" t="s">
        <v>16</v>
      </c>
      <c r="D880" s="159" t="s">
        <v>1601</v>
      </c>
      <c r="E880" s="195" t="s">
        <v>175</v>
      </c>
      <c r="F880" s="195"/>
      <c r="G880" s="121" t="s">
        <v>136</v>
      </c>
      <c r="H880" s="124">
        <v>1</v>
      </c>
      <c r="I880" s="122">
        <v>121.31</v>
      </c>
      <c r="J880" s="122">
        <v>121.31</v>
      </c>
    </row>
    <row r="881" spans="1:10" ht="25.5" customHeight="1" x14ac:dyDescent="0.2">
      <c r="A881" s="157" t="s">
        <v>38</v>
      </c>
      <c r="B881" s="8" t="s">
        <v>3385</v>
      </c>
      <c r="C881" s="157" t="s">
        <v>19</v>
      </c>
      <c r="D881" s="157" t="s">
        <v>3386</v>
      </c>
      <c r="E881" s="196" t="s">
        <v>39</v>
      </c>
      <c r="F881" s="196"/>
      <c r="G881" s="7" t="s">
        <v>47</v>
      </c>
      <c r="H881" s="10">
        <v>0.37</v>
      </c>
      <c r="I881" s="9">
        <v>26</v>
      </c>
      <c r="J881" s="9">
        <v>9.6199999999999992</v>
      </c>
    </row>
    <row r="882" spans="1:10" ht="25.5" customHeight="1" x14ac:dyDescent="0.2">
      <c r="A882" s="157" t="s">
        <v>38</v>
      </c>
      <c r="B882" s="8" t="s">
        <v>3387</v>
      </c>
      <c r="C882" s="157" t="s">
        <v>19</v>
      </c>
      <c r="D882" s="157" t="s">
        <v>3388</v>
      </c>
      <c r="E882" s="196" t="s">
        <v>39</v>
      </c>
      <c r="F882" s="196"/>
      <c r="G882" s="7" t="s">
        <v>47</v>
      </c>
      <c r="H882" s="10">
        <v>0.37</v>
      </c>
      <c r="I882" s="9">
        <v>40.020000000000003</v>
      </c>
      <c r="J882" s="9">
        <v>14.8</v>
      </c>
    </row>
    <row r="883" spans="1:10" x14ac:dyDescent="0.2">
      <c r="A883" s="155" t="s">
        <v>48</v>
      </c>
      <c r="B883" s="12" t="s">
        <v>3532</v>
      </c>
      <c r="C883" s="155" t="s">
        <v>16</v>
      </c>
      <c r="D883" s="155" t="s">
        <v>3533</v>
      </c>
      <c r="E883" s="193" t="s">
        <v>27</v>
      </c>
      <c r="F883" s="193"/>
      <c r="G883" s="11" t="s">
        <v>136</v>
      </c>
      <c r="H883" s="14">
        <v>1</v>
      </c>
      <c r="I883" s="13">
        <v>96.89</v>
      </c>
      <c r="J883" s="13">
        <v>96.89</v>
      </c>
    </row>
    <row r="884" spans="1:10" x14ac:dyDescent="0.2">
      <c r="A884" s="156"/>
      <c r="B884" s="156"/>
      <c r="C884" s="156"/>
      <c r="D884" s="156"/>
      <c r="E884" s="156" t="s">
        <v>40</v>
      </c>
      <c r="F884" s="15">
        <v>21.39</v>
      </c>
      <c r="G884" s="156" t="s">
        <v>41</v>
      </c>
      <c r="H884" s="15">
        <v>0</v>
      </c>
      <c r="I884" s="156" t="s">
        <v>42</v>
      </c>
      <c r="J884" s="15">
        <v>21.39</v>
      </c>
    </row>
    <row r="885" spans="1:10" ht="15" customHeight="1" thickBot="1" x14ac:dyDescent="0.25">
      <c r="A885" s="156"/>
      <c r="B885" s="156"/>
      <c r="C885" s="156"/>
      <c r="D885" s="156"/>
      <c r="E885" s="156" t="s">
        <v>43</v>
      </c>
      <c r="F885" s="15">
        <v>28.46</v>
      </c>
      <c r="G885" s="156"/>
      <c r="H885" s="197" t="s">
        <v>44</v>
      </c>
      <c r="I885" s="197"/>
      <c r="J885" s="15">
        <v>149.77000000000001</v>
      </c>
    </row>
    <row r="886" spans="1:10" ht="15" thickTop="1" x14ac:dyDescent="0.2">
      <c r="A886" s="125"/>
      <c r="B886" s="125"/>
      <c r="C886" s="125"/>
      <c r="D886" s="125"/>
      <c r="E886" s="125"/>
      <c r="F886" s="125"/>
      <c r="G886" s="125"/>
      <c r="H886" s="125"/>
      <c r="I886" s="125"/>
      <c r="J886" s="125"/>
    </row>
    <row r="887" spans="1:10" ht="15" x14ac:dyDescent="0.2">
      <c r="A887" s="158" t="s">
        <v>1602</v>
      </c>
      <c r="B887" s="161" t="s">
        <v>5</v>
      </c>
      <c r="C887" s="158" t="s">
        <v>6</v>
      </c>
      <c r="D887" s="158" t="s">
        <v>7</v>
      </c>
      <c r="E887" s="194" t="s">
        <v>29</v>
      </c>
      <c r="F887" s="194"/>
      <c r="G887" s="163" t="s">
        <v>8</v>
      </c>
      <c r="H887" s="161" t="s">
        <v>9</v>
      </c>
      <c r="I887" s="161" t="s">
        <v>10</v>
      </c>
      <c r="J887" s="161" t="s">
        <v>12</v>
      </c>
    </row>
    <row r="888" spans="1:10" ht="51" customHeight="1" x14ac:dyDescent="0.2">
      <c r="A888" s="159" t="s">
        <v>37</v>
      </c>
      <c r="B888" s="120" t="s">
        <v>1603</v>
      </c>
      <c r="C888" s="159" t="s">
        <v>16</v>
      </c>
      <c r="D888" s="159" t="s">
        <v>1604</v>
      </c>
      <c r="E888" s="195" t="s">
        <v>175</v>
      </c>
      <c r="F888" s="195"/>
      <c r="G888" s="121" t="s">
        <v>136</v>
      </c>
      <c r="H888" s="124">
        <v>1</v>
      </c>
      <c r="I888" s="122">
        <v>2452.62</v>
      </c>
      <c r="J888" s="122">
        <v>2452.62</v>
      </c>
    </row>
    <row r="889" spans="1:10" ht="51" customHeight="1" x14ac:dyDescent="0.2">
      <c r="A889" s="157" t="s">
        <v>38</v>
      </c>
      <c r="B889" s="8" t="s">
        <v>3534</v>
      </c>
      <c r="C889" s="157" t="s">
        <v>19</v>
      </c>
      <c r="D889" s="157" t="s">
        <v>3535</v>
      </c>
      <c r="E889" s="196" t="s">
        <v>143</v>
      </c>
      <c r="F889" s="196"/>
      <c r="G889" s="7" t="s">
        <v>144</v>
      </c>
      <c r="H889" s="10">
        <v>0.111</v>
      </c>
      <c r="I889" s="9">
        <v>278.56</v>
      </c>
      <c r="J889" s="9">
        <v>30.92</v>
      </c>
    </row>
    <row r="890" spans="1:10" ht="25.5" customHeight="1" x14ac:dyDescent="0.2">
      <c r="A890" s="157" t="s">
        <v>38</v>
      </c>
      <c r="B890" s="8" t="s">
        <v>3385</v>
      </c>
      <c r="C890" s="157" t="s">
        <v>19</v>
      </c>
      <c r="D890" s="157" t="s">
        <v>3386</v>
      </c>
      <c r="E890" s="196" t="s">
        <v>39</v>
      </c>
      <c r="F890" s="196"/>
      <c r="G890" s="7" t="s">
        <v>47</v>
      </c>
      <c r="H890" s="10">
        <v>1.1240000000000001</v>
      </c>
      <c r="I890" s="9">
        <v>26</v>
      </c>
      <c r="J890" s="9">
        <v>29.22</v>
      </c>
    </row>
    <row r="891" spans="1:10" ht="25.5" customHeight="1" x14ac:dyDescent="0.2">
      <c r="A891" s="157" t="s">
        <v>38</v>
      </c>
      <c r="B891" s="8" t="s">
        <v>3387</v>
      </c>
      <c r="C891" s="157" t="s">
        <v>19</v>
      </c>
      <c r="D891" s="157" t="s">
        <v>3388</v>
      </c>
      <c r="E891" s="196" t="s">
        <v>39</v>
      </c>
      <c r="F891" s="196"/>
      <c r="G891" s="7" t="s">
        <v>47</v>
      </c>
      <c r="H891" s="10">
        <v>3.653</v>
      </c>
      <c r="I891" s="9">
        <v>40.020000000000003</v>
      </c>
      <c r="J891" s="9">
        <v>146.19</v>
      </c>
    </row>
    <row r="892" spans="1:10" x14ac:dyDescent="0.2">
      <c r="A892" s="155" t="s">
        <v>48</v>
      </c>
      <c r="B892" s="12" t="s">
        <v>3536</v>
      </c>
      <c r="C892" s="155" t="s">
        <v>19</v>
      </c>
      <c r="D892" s="155" t="s">
        <v>3537</v>
      </c>
      <c r="E892" s="193" t="s">
        <v>27</v>
      </c>
      <c r="F892" s="193"/>
      <c r="G892" s="11" t="s">
        <v>23</v>
      </c>
      <c r="H892" s="14">
        <v>9</v>
      </c>
      <c r="I892" s="13">
        <v>38.51</v>
      </c>
      <c r="J892" s="13">
        <v>346.59</v>
      </c>
    </row>
    <row r="893" spans="1:10" ht="25.5" x14ac:dyDescent="0.2">
      <c r="A893" s="155" t="s">
        <v>48</v>
      </c>
      <c r="B893" s="12" t="s">
        <v>3538</v>
      </c>
      <c r="C893" s="155" t="s">
        <v>19</v>
      </c>
      <c r="D893" s="155" t="s">
        <v>3539</v>
      </c>
      <c r="E893" s="193" t="s">
        <v>27</v>
      </c>
      <c r="F893" s="193"/>
      <c r="G893" s="11" t="s">
        <v>136</v>
      </c>
      <c r="H893" s="14">
        <v>3</v>
      </c>
      <c r="I893" s="13">
        <v>83.57</v>
      </c>
      <c r="J893" s="13">
        <v>250.71</v>
      </c>
    </row>
    <row r="894" spans="1:10" ht="25.5" x14ac:dyDescent="0.2">
      <c r="A894" s="155" t="s">
        <v>48</v>
      </c>
      <c r="B894" s="12" t="s">
        <v>3540</v>
      </c>
      <c r="C894" s="155" t="s">
        <v>19</v>
      </c>
      <c r="D894" s="155" t="s">
        <v>3541</v>
      </c>
      <c r="E894" s="193" t="s">
        <v>27</v>
      </c>
      <c r="F894" s="193"/>
      <c r="G894" s="11" t="s">
        <v>136</v>
      </c>
      <c r="H894" s="14">
        <v>1</v>
      </c>
      <c r="I894" s="13">
        <v>1339.33</v>
      </c>
      <c r="J894" s="13">
        <v>1339.33</v>
      </c>
    </row>
    <row r="895" spans="1:10" x14ac:dyDescent="0.2">
      <c r="A895" s="155" t="s">
        <v>48</v>
      </c>
      <c r="B895" s="12" t="s">
        <v>3542</v>
      </c>
      <c r="C895" s="155" t="s">
        <v>19</v>
      </c>
      <c r="D895" s="155" t="s">
        <v>3543</v>
      </c>
      <c r="E895" s="193" t="s">
        <v>27</v>
      </c>
      <c r="F895" s="193"/>
      <c r="G895" s="11" t="s">
        <v>136</v>
      </c>
      <c r="H895" s="14">
        <v>3</v>
      </c>
      <c r="I895" s="13">
        <v>39</v>
      </c>
      <c r="J895" s="13">
        <v>117</v>
      </c>
    </row>
    <row r="896" spans="1:10" ht="25.5" x14ac:dyDescent="0.2">
      <c r="A896" s="155" t="s">
        <v>48</v>
      </c>
      <c r="B896" s="12" t="s">
        <v>3544</v>
      </c>
      <c r="C896" s="155" t="s">
        <v>19</v>
      </c>
      <c r="D896" s="155" t="s">
        <v>3545</v>
      </c>
      <c r="E896" s="193" t="s">
        <v>27</v>
      </c>
      <c r="F896" s="193"/>
      <c r="G896" s="11" t="s">
        <v>136</v>
      </c>
      <c r="H896" s="14">
        <v>3</v>
      </c>
      <c r="I896" s="13">
        <v>64.22</v>
      </c>
      <c r="J896" s="13">
        <v>192.66</v>
      </c>
    </row>
    <row r="897" spans="1:10" x14ac:dyDescent="0.2">
      <c r="A897" s="156"/>
      <c r="B897" s="156"/>
      <c r="C897" s="156"/>
      <c r="D897" s="156"/>
      <c r="E897" s="156" t="s">
        <v>40</v>
      </c>
      <c r="F897" s="15">
        <v>159.81</v>
      </c>
      <c r="G897" s="156" t="s">
        <v>41</v>
      </c>
      <c r="H897" s="15">
        <v>0</v>
      </c>
      <c r="I897" s="156" t="s">
        <v>42</v>
      </c>
      <c r="J897" s="15">
        <v>159.81</v>
      </c>
    </row>
    <row r="898" spans="1:10" ht="15" customHeight="1" thickBot="1" x14ac:dyDescent="0.25">
      <c r="A898" s="156"/>
      <c r="B898" s="156"/>
      <c r="C898" s="156"/>
      <c r="D898" s="156"/>
      <c r="E898" s="156" t="s">
        <v>43</v>
      </c>
      <c r="F898" s="15">
        <v>576.01</v>
      </c>
      <c r="G898" s="156"/>
      <c r="H898" s="197" t="s">
        <v>44</v>
      </c>
      <c r="I898" s="197"/>
      <c r="J898" s="15">
        <v>3028.63</v>
      </c>
    </row>
    <row r="899" spans="1:10" ht="15" thickTop="1" x14ac:dyDescent="0.2">
      <c r="A899" s="125"/>
      <c r="B899" s="125"/>
      <c r="C899" s="125"/>
      <c r="D899" s="125"/>
      <c r="E899" s="125"/>
      <c r="F899" s="125"/>
      <c r="G899" s="125"/>
      <c r="H899" s="125"/>
      <c r="I899" s="125"/>
      <c r="J899" s="125"/>
    </row>
    <row r="900" spans="1:10" ht="15" x14ac:dyDescent="0.2">
      <c r="A900" s="158" t="s">
        <v>1605</v>
      </c>
      <c r="B900" s="161" t="s">
        <v>5</v>
      </c>
      <c r="C900" s="158" t="s">
        <v>6</v>
      </c>
      <c r="D900" s="158" t="s">
        <v>7</v>
      </c>
      <c r="E900" s="194" t="s">
        <v>29</v>
      </c>
      <c r="F900" s="194"/>
      <c r="G900" s="163" t="s">
        <v>8</v>
      </c>
      <c r="H900" s="161" t="s">
        <v>9</v>
      </c>
      <c r="I900" s="161" t="s">
        <v>10</v>
      </c>
      <c r="J900" s="161" t="s">
        <v>12</v>
      </c>
    </row>
    <row r="901" spans="1:10" ht="25.5" customHeight="1" x14ac:dyDescent="0.2">
      <c r="A901" s="159" t="s">
        <v>37</v>
      </c>
      <c r="B901" s="120" t="s">
        <v>1606</v>
      </c>
      <c r="C901" s="159" t="s">
        <v>16</v>
      </c>
      <c r="D901" s="159" t="s">
        <v>1607</v>
      </c>
      <c r="E901" s="195" t="s">
        <v>244</v>
      </c>
      <c r="F901" s="195"/>
      <c r="G901" s="121" t="s">
        <v>136</v>
      </c>
      <c r="H901" s="124">
        <v>1</v>
      </c>
      <c r="I901" s="122">
        <v>6627.18</v>
      </c>
      <c r="J901" s="122">
        <v>6627.18</v>
      </c>
    </row>
    <row r="902" spans="1:10" ht="25.5" customHeight="1" x14ac:dyDescent="0.2">
      <c r="A902" s="157" t="s">
        <v>38</v>
      </c>
      <c r="B902" s="8" t="s">
        <v>3387</v>
      </c>
      <c r="C902" s="157" t="s">
        <v>19</v>
      </c>
      <c r="D902" s="157" t="s">
        <v>3388</v>
      </c>
      <c r="E902" s="196" t="s">
        <v>39</v>
      </c>
      <c r="F902" s="196"/>
      <c r="G902" s="7" t="s">
        <v>47</v>
      </c>
      <c r="H902" s="10">
        <v>10</v>
      </c>
      <c r="I902" s="9">
        <v>40.020000000000003</v>
      </c>
      <c r="J902" s="9">
        <v>400.2</v>
      </c>
    </row>
    <row r="903" spans="1:10" ht="25.5" customHeight="1" x14ac:dyDescent="0.2">
      <c r="A903" s="157" t="s">
        <v>38</v>
      </c>
      <c r="B903" s="8" t="s">
        <v>3385</v>
      </c>
      <c r="C903" s="157" t="s">
        <v>19</v>
      </c>
      <c r="D903" s="157" t="s">
        <v>3386</v>
      </c>
      <c r="E903" s="196" t="s">
        <v>39</v>
      </c>
      <c r="F903" s="196"/>
      <c r="G903" s="7" t="s">
        <v>47</v>
      </c>
      <c r="H903" s="10">
        <v>8</v>
      </c>
      <c r="I903" s="9">
        <v>26</v>
      </c>
      <c r="J903" s="9">
        <v>208</v>
      </c>
    </row>
    <row r="904" spans="1:10" ht="25.5" customHeight="1" x14ac:dyDescent="0.2">
      <c r="A904" s="157" t="s">
        <v>38</v>
      </c>
      <c r="B904" s="8" t="s">
        <v>3546</v>
      </c>
      <c r="C904" s="157" t="s">
        <v>19</v>
      </c>
      <c r="D904" s="157" t="s">
        <v>3547</v>
      </c>
      <c r="E904" s="196" t="s">
        <v>39</v>
      </c>
      <c r="F904" s="196"/>
      <c r="G904" s="7" t="s">
        <v>47</v>
      </c>
      <c r="H904" s="10">
        <v>4</v>
      </c>
      <c r="I904" s="9">
        <v>44.12</v>
      </c>
      <c r="J904" s="9">
        <v>176.48</v>
      </c>
    </row>
    <row r="905" spans="1:10" x14ac:dyDescent="0.2">
      <c r="A905" s="155" t="s">
        <v>48</v>
      </c>
      <c r="B905" s="12" t="s">
        <v>3548</v>
      </c>
      <c r="C905" s="155" t="s">
        <v>16</v>
      </c>
      <c r="D905" s="155" t="s">
        <v>3549</v>
      </c>
      <c r="E905" s="193" t="s">
        <v>27</v>
      </c>
      <c r="F905" s="193"/>
      <c r="G905" s="11" t="s">
        <v>136</v>
      </c>
      <c r="H905" s="14">
        <v>1</v>
      </c>
      <c r="I905" s="13">
        <v>5842.5</v>
      </c>
      <c r="J905" s="13">
        <v>5842.5</v>
      </c>
    </row>
    <row r="906" spans="1:10" x14ac:dyDescent="0.2">
      <c r="A906" s="156"/>
      <c r="B906" s="156"/>
      <c r="C906" s="156"/>
      <c r="D906" s="156"/>
      <c r="E906" s="156" t="s">
        <v>40</v>
      </c>
      <c r="F906" s="15">
        <v>694.7</v>
      </c>
      <c r="G906" s="156" t="s">
        <v>41</v>
      </c>
      <c r="H906" s="15">
        <v>0</v>
      </c>
      <c r="I906" s="156" t="s">
        <v>42</v>
      </c>
      <c r="J906" s="15">
        <v>694.7</v>
      </c>
    </row>
    <row r="907" spans="1:10" ht="15" customHeight="1" thickBot="1" x14ac:dyDescent="0.25">
      <c r="A907" s="156"/>
      <c r="B907" s="156"/>
      <c r="C907" s="156"/>
      <c r="D907" s="156"/>
      <c r="E907" s="156" t="s">
        <v>43</v>
      </c>
      <c r="F907" s="15">
        <v>1556.46</v>
      </c>
      <c r="G907" s="156"/>
      <c r="H907" s="197" t="s">
        <v>44</v>
      </c>
      <c r="I907" s="197"/>
      <c r="J907" s="15">
        <v>8183.64</v>
      </c>
    </row>
    <row r="908" spans="1:10" ht="15" thickTop="1" x14ac:dyDescent="0.2">
      <c r="A908" s="125"/>
      <c r="B908" s="125"/>
      <c r="C908" s="125"/>
      <c r="D908" s="125"/>
      <c r="E908" s="125"/>
      <c r="F908" s="125"/>
      <c r="G908" s="125"/>
      <c r="H908" s="125"/>
      <c r="I908" s="125"/>
      <c r="J908" s="125"/>
    </row>
    <row r="909" spans="1:10" ht="15" x14ac:dyDescent="0.2">
      <c r="A909" s="158" t="s">
        <v>1636</v>
      </c>
      <c r="B909" s="161" t="s">
        <v>5</v>
      </c>
      <c r="C909" s="158" t="s">
        <v>6</v>
      </c>
      <c r="D909" s="158" t="s">
        <v>7</v>
      </c>
      <c r="E909" s="194" t="s">
        <v>29</v>
      </c>
      <c r="F909" s="194"/>
      <c r="G909" s="163" t="s">
        <v>8</v>
      </c>
      <c r="H909" s="161" t="s">
        <v>9</v>
      </c>
      <c r="I909" s="161" t="s">
        <v>10</v>
      </c>
      <c r="J909" s="161" t="s">
        <v>12</v>
      </c>
    </row>
    <row r="910" spans="1:10" ht="25.5" customHeight="1" x14ac:dyDescent="0.2">
      <c r="A910" s="159" t="s">
        <v>37</v>
      </c>
      <c r="B910" s="120" t="s">
        <v>1637</v>
      </c>
      <c r="C910" s="159" t="s">
        <v>16</v>
      </c>
      <c r="D910" s="159" t="s">
        <v>1638</v>
      </c>
      <c r="E910" s="195" t="s">
        <v>175</v>
      </c>
      <c r="F910" s="195"/>
      <c r="G910" s="121" t="s">
        <v>23</v>
      </c>
      <c r="H910" s="124">
        <v>1</v>
      </c>
      <c r="I910" s="122">
        <v>46.96</v>
      </c>
      <c r="J910" s="122">
        <v>46.96</v>
      </c>
    </row>
    <row r="911" spans="1:10" ht="25.5" customHeight="1" x14ac:dyDescent="0.2">
      <c r="A911" s="157" t="s">
        <v>38</v>
      </c>
      <c r="B911" s="8" t="s">
        <v>45</v>
      </c>
      <c r="C911" s="157" t="s">
        <v>19</v>
      </c>
      <c r="D911" s="157" t="s">
        <v>46</v>
      </c>
      <c r="E911" s="196" t="s">
        <v>39</v>
      </c>
      <c r="F911" s="196"/>
      <c r="G911" s="7" t="s">
        <v>47</v>
      </c>
      <c r="H911" s="10">
        <v>0.16700000000000001</v>
      </c>
      <c r="I911" s="9">
        <v>23.62</v>
      </c>
      <c r="J911" s="9">
        <v>3.94</v>
      </c>
    </row>
    <row r="912" spans="1:10" ht="25.5" customHeight="1" x14ac:dyDescent="0.2">
      <c r="A912" s="157" t="s">
        <v>38</v>
      </c>
      <c r="B912" s="8" t="s">
        <v>3387</v>
      </c>
      <c r="C912" s="157" t="s">
        <v>19</v>
      </c>
      <c r="D912" s="157" t="s">
        <v>3388</v>
      </c>
      <c r="E912" s="196" t="s">
        <v>39</v>
      </c>
      <c r="F912" s="196"/>
      <c r="G912" s="7" t="s">
        <v>47</v>
      </c>
      <c r="H912" s="10">
        <v>0.33300000000000002</v>
      </c>
      <c r="I912" s="9">
        <v>40.020000000000003</v>
      </c>
      <c r="J912" s="9">
        <v>13.32</v>
      </c>
    </row>
    <row r="913" spans="1:10" x14ac:dyDescent="0.2">
      <c r="A913" s="155" t="s">
        <v>48</v>
      </c>
      <c r="B913" s="12" t="s">
        <v>3550</v>
      </c>
      <c r="C913" s="155" t="s">
        <v>19</v>
      </c>
      <c r="D913" s="155" t="s">
        <v>3551</v>
      </c>
      <c r="E913" s="193" t="s">
        <v>27</v>
      </c>
      <c r="F913" s="193"/>
      <c r="G913" s="11" t="s">
        <v>158</v>
      </c>
      <c r="H913" s="14">
        <v>0.224</v>
      </c>
      <c r="I913" s="13">
        <v>132.6</v>
      </c>
      <c r="J913" s="13">
        <v>29.7</v>
      </c>
    </row>
    <row r="914" spans="1:10" x14ac:dyDescent="0.2">
      <c r="A914" s="156"/>
      <c r="B914" s="156"/>
      <c r="C914" s="156"/>
      <c r="D914" s="156"/>
      <c r="E914" s="156" t="s">
        <v>40</v>
      </c>
      <c r="F914" s="15">
        <v>15.23</v>
      </c>
      <c r="G914" s="156" t="s">
        <v>41</v>
      </c>
      <c r="H914" s="15">
        <v>0</v>
      </c>
      <c r="I914" s="156" t="s">
        <v>42</v>
      </c>
      <c r="J914" s="15">
        <v>15.23</v>
      </c>
    </row>
    <row r="915" spans="1:10" ht="15" customHeight="1" thickBot="1" x14ac:dyDescent="0.25">
      <c r="A915" s="156"/>
      <c r="B915" s="156"/>
      <c r="C915" s="156"/>
      <c r="D915" s="156"/>
      <c r="E915" s="156" t="s">
        <v>43</v>
      </c>
      <c r="F915" s="15">
        <v>11.01</v>
      </c>
      <c r="G915" s="156"/>
      <c r="H915" s="197" t="s">
        <v>44</v>
      </c>
      <c r="I915" s="197"/>
      <c r="J915" s="15">
        <v>57.97</v>
      </c>
    </row>
    <row r="916" spans="1:10" ht="15" thickTop="1" x14ac:dyDescent="0.2">
      <c r="A916" s="125"/>
      <c r="B916" s="125"/>
      <c r="C916" s="125"/>
      <c r="D916" s="125"/>
      <c r="E916" s="125"/>
      <c r="F916" s="125"/>
      <c r="G916" s="125"/>
      <c r="H916" s="125"/>
      <c r="I916" s="125"/>
      <c r="J916" s="125"/>
    </row>
    <row r="917" spans="1:10" ht="15" x14ac:dyDescent="0.2">
      <c r="A917" s="158" t="s">
        <v>1639</v>
      </c>
      <c r="B917" s="161" t="s">
        <v>5</v>
      </c>
      <c r="C917" s="158" t="s">
        <v>6</v>
      </c>
      <c r="D917" s="158" t="s">
        <v>7</v>
      </c>
      <c r="E917" s="194" t="s">
        <v>29</v>
      </c>
      <c r="F917" s="194"/>
      <c r="G917" s="163" t="s">
        <v>8</v>
      </c>
      <c r="H917" s="161" t="s">
        <v>9</v>
      </c>
      <c r="I917" s="161" t="s">
        <v>10</v>
      </c>
      <c r="J917" s="161" t="s">
        <v>12</v>
      </c>
    </row>
    <row r="918" spans="1:10" x14ac:dyDescent="0.2">
      <c r="A918" s="159" t="s">
        <v>37</v>
      </c>
      <c r="B918" s="120" t="s">
        <v>1640</v>
      </c>
      <c r="C918" s="159" t="s">
        <v>16</v>
      </c>
      <c r="D918" s="159" t="s">
        <v>1641</v>
      </c>
      <c r="E918" s="195">
        <v>79</v>
      </c>
      <c r="F918" s="195"/>
      <c r="G918" s="121" t="s">
        <v>140</v>
      </c>
      <c r="H918" s="124">
        <v>1</v>
      </c>
      <c r="I918" s="122">
        <v>27.93</v>
      </c>
      <c r="J918" s="122">
        <v>27.93</v>
      </c>
    </row>
    <row r="919" spans="1:10" ht="25.5" customHeight="1" x14ac:dyDescent="0.2">
      <c r="A919" s="157" t="s">
        <v>38</v>
      </c>
      <c r="B919" s="8" t="s">
        <v>3387</v>
      </c>
      <c r="C919" s="157" t="s">
        <v>19</v>
      </c>
      <c r="D919" s="157" t="s">
        <v>3388</v>
      </c>
      <c r="E919" s="196" t="s">
        <v>39</v>
      </c>
      <c r="F919" s="196"/>
      <c r="G919" s="7" t="s">
        <v>47</v>
      </c>
      <c r="H919" s="10">
        <v>0.3</v>
      </c>
      <c r="I919" s="9">
        <v>40.020000000000003</v>
      </c>
      <c r="J919" s="9">
        <v>12</v>
      </c>
    </row>
    <row r="920" spans="1:10" x14ac:dyDescent="0.2">
      <c r="A920" s="155" t="s">
        <v>48</v>
      </c>
      <c r="B920" s="12" t="s">
        <v>3552</v>
      </c>
      <c r="C920" s="155" t="s">
        <v>16</v>
      </c>
      <c r="D920" s="155" t="s">
        <v>3553</v>
      </c>
      <c r="E920" s="193" t="s">
        <v>27</v>
      </c>
      <c r="F920" s="193"/>
      <c r="G920" s="11" t="s">
        <v>288</v>
      </c>
      <c r="H920" s="14">
        <v>1</v>
      </c>
      <c r="I920" s="13">
        <v>15.93</v>
      </c>
      <c r="J920" s="13">
        <v>15.93</v>
      </c>
    </row>
    <row r="921" spans="1:10" x14ac:dyDescent="0.2">
      <c r="A921" s="156"/>
      <c r="B921" s="156"/>
      <c r="C921" s="156"/>
      <c r="D921" s="156"/>
      <c r="E921" s="156" t="s">
        <v>40</v>
      </c>
      <c r="F921" s="15">
        <v>10.77</v>
      </c>
      <c r="G921" s="156" t="s">
        <v>41</v>
      </c>
      <c r="H921" s="15">
        <v>0</v>
      </c>
      <c r="I921" s="156" t="s">
        <v>42</v>
      </c>
      <c r="J921" s="15">
        <v>10.77</v>
      </c>
    </row>
    <row r="922" spans="1:10" ht="15" customHeight="1" thickBot="1" x14ac:dyDescent="0.25">
      <c r="A922" s="156"/>
      <c r="B922" s="156"/>
      <c r="C922" s="156"/>
      <c r="D922" s="156"/>
      <c r="E922" s="156" t="s">
        <v>43</v>
      </c>
      <c r="F922" s="15">
        <v>6.54</v>
      </c>
      <c r="G922" s="156"/>
      <c r="H922" s="197" t="s">
        <v>44</v>
      </c>
      <c r="I922" s="197"/>
      <c r="J922" s="15">
        <v>34.47</v>
      </c>
    </row>
    <row r="923" spans="1:10" ht="15" thickTop="1" x14ac:dyDescent="0.2">
      <c r="A923" s="125"/>
      <c r="B923" s="125"/>
      <c r="C923" s="125"/>
      <c r="D923" s="125"/>
      <c r="E923" s="125"/>
      <c r="F923" s="125"/>
      <c r="G923" s="125"/>
      <c r="H923" s="125"/>
      <c r="I923" s="125"/>
      <c r="J923" s="125"/>
    </row>
    <row r="924" spans="1:10" ht="15" x14ac:dyDescent="0.2">
      <c r="A924" s="158" t="s">
        <v>1642</v>
      </c>
      <c r="B924" s="161" t="s">
        <v>5</v>
      </c>
      <c r="C924" s="158" t="s">
        <v>6</v>
      </c>
      <c r="D924" s="158" t="s">
        <v>7</v>
      </c>
      <c r="E924" s="194" t="s">
        <v>29</v>
      </c>
      <c r="F924" s="194"/>
      <c r="G924" s="163" t="s">
        <v>8</v>
      </c>
      <c r="H924" s="161" t="s">
        <v>9</v>
      </c>
      <c r="I924" s="161" t="s">
        <v>10</v>
      </c>
      <c r="J924" s="161" t="s">
        <v>12</v>
      </c>
    </row>
    <row r="925" spans="1:10" ht="25.5" customHeight="1" x14ac:dyDescent="0.2">
      <c r="A925" s="159" t="s">
        <v>37</v>
      </c>
      <c r="B925" s="120" t="s">
        <v>1643</v>
      </c>
      <c r="C925" s="159" t="s">
        <v>16</v>
      </c>
      <c r="D925" s="159" t="s">
        <v>1644</v>
      </c>
      <c r="E925" s="195" t="s">
        <v>175</v>
      </c>
      <c r="F925" s="195"/>
      <c r="G925" s="121" t="s">
        <v>136</v>
      </c>
      <c r="H925" s="124">
        <v>1</v>
      </c>
      <c r="I925" s="122">
        <v>41.01</v>
      </c>
      <c r="J925" s="122">
        <v>41.01</v>
      </c>
    </row>
    <row r="926" spans="1:10" ht="25.5" customHeight="1" x14ac:dyDescent="0.2">
      <c r="A926" s="157" t="s">
        <v>38</v>
      </c>
      <c r="B926" s="8" t="s">
        <v>3385</v>
      </c>
      <c r="C926" s="157" t="s">
        <v>19</v>
      </c>
      <c r="D926" s="157" t="s">
        <v>3386</v>
      </c>
      <c r="E926" s="196" t="s">
        <v>39</v>
      </c>
      <c r="F926" s="196"/>
      <c r="G926" s="7" t="s">
        <v>47</v>
      </c>
      <c r="H926" s="10">
        <v>0.5</v>
      </c>
      <c r="I926" s="9">
        <v>26</v>
      </c>
      <c r="J926" s="9">
        <v>13</v>
      </c>
    </row>
    <row r="927" spans="1:10" ht="25.5" customHeight="1" x14ac:dyDescent="0.2">
      <c r="A927" s="157" t="s">
        <v>38</v>
      </c>
      <c r="B927" s="8" t="s">
        <v>3387</v>
      </c>
      <c r="C927" s="157" t="s">
        <v>19</v>
      </c>
      <c r="D927" s="157" t="s">
        <v>3388</v>
      </c>
      <c r="E927" s="196" t="s">
        <v>39</v>
      </c>
      <c r="F927" s="196"/>
      <c r="G927" s="7" t="s">
        <v>47</v>
      </c>
      <c r="H927" s="10">
        <v>0.5</v>
      </c>
      <c r="I927" s="9">
        <v>40.020000000000003</v>
      </c>
      <c r="J927" s="9">
        <v>20.010000000000002</v>
      </c>
    </row>
    <row r="928" spans="1:10" x14ac:dyDescent="0.2">
      <c r="A928" s="155" t="s">
        <v>48</v>
      </c>
      <c r="B928" s="12" t="s">
        <v>3554</v>
      </c>
      <c r="C928" s="155" t="s">
        <v>16</v>
      </c>
      <c r="D928" s="155" t="s">
        <v>3555</v>
      </c>
      <c r="E928" s="193" t="s">
        <v>27</v>
      </c>
      <c r="F928" s="193"/>
      <c r="G928" s="11" t="s">
        <v>136</v>
      </c>
      <c r="H928" s="14">
        <v>1</v>
      </c>
      <c r="I928" s="13">
        <v>8</v>
      </c>
      <c r="J928" s="13">
        <v>8</v>
      </c>
    </row>
    <row r="929" spans="1:10" x14ac:dyDescent="0.2">
      <c r="A929" s="156"/>
      <c r="B929" s="156"/>
      <c r="C929" s="156"/>
      <c r="D929" s="156"/>
      <c r="E929" s="156" t="s">
        <v>40</v>
      </c>
      <c r="F929" s="15">
        <v>28.91</v>
      </c>
      <c r="G929" s="156" t="s">
        <v>41</v>
      </c>
      <c r="H929" s="15">
        <v>0</v>
      </c>
      <c r="I929" s="156" t="s">
        <v>42</v>
      </c>
      <c r="J929" s="15">
        <v>28.91</v>
      </c>
    </row>
    <row r="930" spans="1:10" ht="15" customHeight="1" thickBot="1" x14ac:dyDescent="0.25">
      <c r="A930" s="156"/>
      <c r="B930" s="156"/>
      <c r="C930" s="156"/>
      <c r="D930" s="156"/>
      <c r="E930" s="156" t="s">
        <v>43</v>
      </c>
      <c r="F930" s="15">
        <v>9.59</v>
      </c>
      <c r="G930" s="156"/>
      <c r="H930" s="197" t="s">
        <v>44</v>
      </c>
      <c r="I930" s="197"/>
      <c r="J930" s="15">
        <v>50.6</v>
      </c>
    </row>
    <row r="931" spans="1:10" ht="15" thickTop="1" x14ac:dyDescent="0.2">
      <c r="A931" s="125"/>
      <c r="B931" s="125"/>
      <c r="C931" s="125"/>
      <c r="D931" s="125"/>
      <c r="E931" s="125"/>
      <c r="F931" s="125"/>
      <c r="G931" s="125"/>
      <c r="H931" s="125"/>
      <c r="I931" s="125"/>
      <c r="J931" s="125"/>
    </row>
    <row r="932" spans="1:10" ht="15" x14ac:dyDescent="0.2">
      <c r="A932" s="158" t="s">
        <v>1645</v>
      </c>
      <c r="B932" s="161" t="s">
        <v>5</v>
      </c>
      <c r="C932" s="158" t="s">
        <v>6</v>
      </c>
      <c r="D932" s="158" t="s">
        <v>7</v>
      </c>
      <c r="E932" s="194" t="s">
        <v>29</v>
      </c>
      <c r="F932" s="194"/>
      <c r="G932" s="163" t="s">
        <v>8</v>
      </c>
      <c r="H932" s="161" t="s">
        <v>9</v>
      </c>
      <c r="I932" s="161" t="s">
        <v>10</v>
      </c>
      <c r="J932" s="161" t="s">
        <v>12</v>
      </c>
    </row>
    <row r="933" spans="1:10" ht="25.5" x14ac:dyDescent="0.2">
      <c r="A933" s="159" t="s">
        <v>37</v>
      </c>
      <c r="B933" s="120" t="s">
        <v>1646</v>
      </c>
      <c r="C933" s="159" t="s">
        <v>16</v>
      </c>
      <c r="D933" s="159" t="s">
        <v>1647</v>
      </c>
      <c r="E933" s="195">
        <v>70</v>
      </c>
      <c r="F933" s="195"/>
      <c r="G933" s="121" t="s">
        <v>136</v>
      </c>
      <c r="H933" s="124">
        <v>1</v>
      </c>
      <c r="I933" s="122">
        <v>18.62</v>
      </c>
      <c r="J933" s="122">
        <v>18.62</v>
      </c>
    </row>
    <row r="934" spans="1:10" ht="25.5" customHeight="1" x14ac:dyDescent="0.2">
      <c r="A934" s="157" t="s">
        <v>38</v>
      </c>
      <c r="B934" s="8" t="s">
        <v>45</v>
      </c>
      <c r="C934" s="157" t="s">
        <v>19</v>
      </c>
      <c r="D934" s="157" t="s">
        <v>46</v>
      </c>
      <c r="E934" s="196" t="s">
        <v>39</v>
      </c>
      <c r="F934" s="196"/>
      <c r="G934" s="7" t="s">
        <v>47</v>
      </c>
      <c r="H934" s="10">
        <v>7.2999999999999995E-2</v>
      </c>
      <c r="I934" s="9">
        <v>23.62</v>
      </c>
      <c r="J934" s="9">
        <v>1.72</v>
      </c>
    </row>
    <row r="935" spans="1:10" x14ac:dyDescent="0.2">
      <c r="A935" s="155" t="s">
        <v>48</v>
      </c>
      <c r="B935" s="12" t="s">
        <v>3556</v>
      </c>
      <c r="C935" s="155" t="s">
        <v>16</v>
      </c>
      <c r="D935" s="155" t="s">
        <v>3557</v>
      </c>
      <c r="E935" s="193" t="s">
        <v>27</v>
      </c>
      <c r="F935" s="193"/>
      <c r="G935" s="11" t="s">
        <v>3500</v>
      </c>
      <c r="H935" s="14">
        <v>1</v>
      </c>
      <c r="I935" s="13">
        <v>16.899999999999999</v>
      </c>
      <c r="J935" s="13">
        <v>16.899999999999999</v>
      </c>
    </row>
    <row r="936" spans="1:10" x14ac:dyDescent="0.2">
      <c r="A936" s="156"/>
      <c r="B936" s="156"/>
      <c r="C936" s="156"/>
      <c r="D936" s="156"/>
      <c r="E936" s="156" t="s">
        <v>40</v>
      </c>
      <c r="F936" s="15">
        <v>1.43</v>
      </c>
      <c r="G936" s="156" t="s">
        <v>41</v>
      </c>
      <c r="H936" s="15">
        <v>0</v>
      </c>
      <c r="I936" s="156" t="s">
        <v>42</v>
      </c>
      <c r="J936" s="15">
        <v>1.43</v>
      </c>
    </row>
    <row r="937" spans="1:10" ht="15" customHeight="1" thickBot="1" x14ac:dyDescent="0.25">
      <c r="A937" s="156"/>
      <c r="B937" s="156"/>
      <c r="C937" s="156"/>
      <c r="D937" s="156"/>
      <c r="E937" s="156" t="s">
        <v>43</v>
      </c>
      <c r="F937" s="15">
        <v>4.37</v>
      </c>
      <c r="G937" s="156"/>
      <c r="H937" s="197" t="s">
        <v>44</v>
      </c>
      <c r="I937" s="197"/>
      <c r="J937" s="15">
        <v>22.99</v>
      </c>
    </row>
    <row r="938" spans="1:10" ht="15" thickTop="1" x14ac:dyDescent="0.2">
      <c r="A938" s="125"/>
      <c r="B938" s="125"/>
      <c r="C938" s="125"/>
      <c r="D938" s="125"/>
      <c r="E938" s="125"/>
      <c r="F938" s="125"/>
      <c r="G938" s="125"/>
      <c r="H938" s="125"/>
      <c r="I938" s="125"/>
      <c r="J938" s="125"/>
    </row>
    <row r="939" spans="1:10" ht="15" x14ac:dyDescent="0.2">
      <c r="A939" s="158" t="s">
        <v>1648</v>
      </c>
      <c r="B939" s="161" t="s">
        <v>5</v>
      </c>
      <c r="C939" s="158" t="s">
        <v>6</v>
      </c>
      <c r="D939" s="158" t="s">
        <v>7</v>
      </c>
      <c r="E939" s="194" t="s">
        <v>29</v>
      </c>
      <c r="F939" s="194"/>
      <c r="G939" s="163" t="s">
        <v>8</v>
      </c>
      <c r="H939" s="161" t="s">
        <v>9</v>
      </c>
      <c r="I939" s="161" t="s">
        <v>10</v>
      </c>
      <c r="J939" s="161" t="s">
        <v>12</v>
      </c>
    </row>
    <row r="940" spans="1:10" x14ac:dyDescent="0.2">
      <c r="A940" s="159" t="s">
        <v>37</v>
      </c>
      <c r="B940" s="120" t="s">
        <v>1649</v>
      </c>
      <c r="C940" s="159" t="s">
        <v>16</v>
      </c>
      <c r="D940" s="159" t="s">
        <v>1650</v>
      </c>
      <c r="E940" s="195">
        <v>172</v>
      </c>
      <c r="F940" s="195"/>
      <c r="G940" s="121" t="s">
        <v>136</v>
      </c>
      <c r="H940" s="124">
        <v>1</v>
      </c>
      <c r="I940" s="122">
        <v>24.65</v>
      </c>
      <c r="J940" s="122">
        <v>24.65</v>
      </c>
    </row>
    <row r="941" spans="1:10" x14ac:dyDescent="0.2">
      <c r="A941" s="155" t="s">
        <v>48</v>
      </c>
      <c r="B941" s="12" t="s">
        <v>3558</v>
      </c>
      <c r="C941" s="155" t="s">
        <v>3559</v>
      </c>
      <c r="D941" s="155" t="s">
        <v>3560</v>
      </c>
      <c r="E941" s="193" t="s">
        <v>27</v>
      </c>
      <c r="F941" s="193"/>
      <c r="G941" s="11" t="s">
        <v>136</v>
      </c>
      <c r="H941" s="14">
        <v>1</v>
      </c>
      <c r="I941" s="13">
        <v>24.65</v>
      </c>
      <c r="J941" s="13">
        <v>24.65</v>
      </c>
    </row>
    <row r="942" spans="1:10" x14ac:dyDescent="0.2">
      <c r="A942" s="156"/>
      <c r="B942" s="156"/>
      <c r="C942" s="156"/>
      <c r="D942" s="156"/>
      <c r="E942" s="156" t="s">
        <v>40</v>
      </c>
      <c r="F942" s="15">
        <v>0</v>
      </c>
      <c r="G942" s="156" t="s">
        <v>41</v>
      </c>
      <c r="H942" s="15">
        <v>0</v>
      </c>
      <c r="I942" s="156" t="s">
        <v>42</v>
      </c>
      <c r="J942" s="15">
        <v>0</v>
      </c>
    </row>
    <row r="943" spans="1:10" ht="15" customHeight="1" thickBot="1" x14ac:dyDescent="0.25">
      <c r="A943" s="156"/>
      <c r="B943" s="156"/>
      <c r="C943" s="156"/>
      <c r="D943" s="156"/>
      <c r="E943" s="156" t="s">
        <v>43</v>
      </c>
      <c r="F943" s="15">
        <v>5.79</v>
      </c>
      <c r="G943" s="156"/>
      <c r="H943" s="197" t="s">
        <v>44</v>
      </c>
      <c r="I943" s="197"/>
      <c r="J943" s="15">
        <v>30.44</v>
      </c>
    </row>
    <row r="944" spans="1:10" ht="15" thickTop="1" x14ac:dyDescent="0.2">
      <c r="A944" s="125"/>
      <c r="B944" s="125"/>
      <c r="C944" s="125"/>
      <c r="D944" s="125"/>
      <c r="E944" s="125"/>
      <c r="F944" s="125"/>
      <c r="G944" s="125"/>
      <c r="H944" s="125"/>
      <c r="I944" s="125"/>
      <c r="J944" s="125"/>
    </row>
    <row r="945" spans="1:10" ht="15" x14ac:dyDescent="0.2">
      <c r="A945" s="158" t="s">
        <v>1652</v>
      </c>
      <c r="B945" s="161" t="s">
        <v>5</v>
      </c>
      <c r="C945" s="158" t="s">
        <v>6</v>
      </c>
      <c r="D945" s="158" t="s">
        <v>7</v>
      </c>
      <c r="E945" s="194" t="s">
        <v>29</v>
      </c>
      <c r="F945" s="194"/>
      <c r="G945" s="163" t="s">
        <v>8</v>
      </c>
      <c r="H945" s="161" t="s">
        <v>9</v>
      </c>
      <c r="I945" s="161" t="s">
        <v>10</v>
      </c>
      <c r="J945" s="161" t="s">
        <v>12</v>
      </c>
    </row>
    <row r="946" spans="1:10" ht="25.5" customHeight="1" x14ac:dyDescent="0.2">
      <c r="A946" s="159" t="s">
        <v>37</v>
      </c>
      <c r="B946" s="120" t="s">
        <v>1653</v>
      </c>
      <c r="C946" s="159" t="s">
        <v>16</v>
      </c>
      <c r="D946" s="159" t="s">
        <v>1654</v>
      </c>
      <c r="E946" s="195" t="s">
        <v>175</v>
      </c>
      <c r="F946" s="195"/>
      <c r="G946" s="121" t="s">
        <v>136</v>
      </c>
      <c r="H946" s="124">
        <v>1</v>
      </c>
      <c r="I946" s="122">
        <v>16.66</v>
      </c>
      <c r="J946" s="122">
        <v>16.66</v>
      </c>
    </row>
    <row r="947" spans="1:10" ht="25.5" customHeight="1" x14ac:dyDescent="0.2">
      <c r="A947" s="157" t="s">
        <v>38</v>
      </c>
      <c r="B947" s="8" t="s">
        <v>3385</v>
      </c>
      <c r="C947" s="157" t="s">
        <v>19</v>
      </c>
      <c r="D947" s="157" t="s">
        <v>3386</v>
      </c>
      <c r="E947" s="196" t="s">
        <v>39</v>
      </c>
      <c r="F947" s="196"/>
      <c r="G947" s="7" t="s">
        <v>47</v>
      </c>
      <c r="H947" s="10">
        <v>2.22644E-2</v>
      </c>
      <c r="I947" s="9">
        <v>26</v>
      </c>
      <c r="J947" s="9">
        <v>0.56999999999999995</v>
      </c>
    </row>
    <row r="948" spans="1:10" ht="25.5" customHeight="1" x14ac:dyDescent="0.2">
      <c r="A948" s="157" t="s">
        <v>38</v>
      </c>
      <c r="B948" s="8" t="s">
        <v>3387</v>
      </c>
      <c r="C948" s="157" t="s">
        <v>19</v>
      </c>
      <c r="D948" s="157" t="s">
        <v>3388</v>
      </c>
      <c r="E948" s="196" t="s">
        <v>39</v>
      </c>
      <c r="F948" s="196"/>
      <c r="G948" s="7" t="s">
        <v>47</v>
      </c>
      <c r="H948" s="10">
        <v>0.20039999999999999</v>
      </c>
      <c r="I948" s="9">
        <v>40.020000000000003</v>
      </c>
      <c r="J948" s="9">
        <v>8.02</v>
      </c>
    </row>
    <row r="949" spans="1:10" x14ac:dyDescent="0.2">
      <c r="A949" s="155" t="s">
        <v>48</v>
      </c>
      <c r="B949" s="12" t="s">
        <v>3561</v>
      </c>
      <c r="C949" s="155" t="s">
        <v>16</v>
      </c>
      <c r="D949" s="155" t="s">
        <v>3562</v>
      </c>
      <c r="E949" s="193" t="s">
        <v>27</v>
      </c>
      <c r="F949" s="193"/>
      <c r="G949" s="11" t="s">
        <v>3500</v>
      </c>
      <c r="H949" s="14">
        <v>1</v>
      </c>
      <c r="I949" s="13">
        <v>8.07</v>
      </c>
      <c r="J949" s="13">
        <v>8.07</v>
      </c>
    </row>
    <row r="950" spans="1:10" x14ac:dyDescent="0.2">
      <c r="A950" s="156"/>
      <c r="B950" s="156"/>
      <c r="C950" s="156"/>
      <c r="D950" s="156"/>
      <c r="E950" s="156" t="s">
        <v>40</v>
      </c>
      <c r="F950" s="15">
        <v>7.68</v>
      </c>
      <c r="G950" s="156" t="s">
        <v>41</v>
      </c>
      <c r="H950" s="15">
        <v>0</v>
      </c>
      <c r="I950" s="156" t="s">
        <v>42</v>
      </c>
      <c r="J950" s="15">
        <v>7.68</v>
      </c>
    </row>
    <row r="951" spans="1:10" ht="15" customHeight="1" thickBot="1" x14ac:dyDescent="0.25">
      <c r="A951" s="156"/>
      <c r="B951" s="156"/>
      <c r="C951" s="156"/>
      <c r="D951" s="156"/>
      <c r="E951" s="156" t="s">
        <v>43</v>
      </c>
      <c r="F951" s="15">
        <v>3.9</v>
      </c>
      <c r="G951" s="156"/>
      <c r="H951" s="197" t="s">
        <v>44</v>
      </c>
      <c r="I951" s="197"/>
      <c r="J951" s="15">
        <v>20.56</v>
      </c>
    </row>
    <row r="952" spans="1:10" ht="15" thickTop="1" x14ac:dyDescent="0.2">
      <c r="A952" s="125"/>
      <c r="B952" s="125"/>
      <c r="C952" s="125"/>
      <c r="D952" s="125"/>
      <c r="E952" s="125"/>
      <c r="F952" s="125"/>
      <c r="G952" s="125"/>
      <c r="H952" s="125"/>
      <c r="I952" s="125"/>
      <c r="J952" s="125"/>
    </row>
    <row r="953" spans="1:10" ht="15" x14ac:dyDescent="0.2">
      <c r="A953" s="158" t="s">
        <v>1670</v>
      </c>
      <c r="B953" s="161" t="s">
        <v>5</v>
      </c>
      <c r="C953" s="158" t="s">
        <v>6</v>
      </c>
      <c r="D953" s="158" t="s">
        <v>7</v>
      </c>
      <c r="E953" s="194" t="s">
        <v>29</v>
      </c>
      <c r="F953" s="194"/>
      <c r="G953" s="163" t="s">
        <v>8</v>
      </c>
      <c r="H953" s="161" t="s">
        <v>9</v>
      </c>
      <c r="I953" s="161" t="s">
        <v>10</v>
      </c>
      <c r="J953" s="161" t="s">
        <v>12</v>
      </c>
    </row>
    <row r="954" spans="1:10" ht="38.25" customHeight="1" x14ac:dyDescent="0.2">
      <c r="A954" s="159" t="s">
        <v>37</v>
      </c>
      <c r="B954" s="120" t="s">
        <v>1671</v>
      </c>
      <c r="C954" s="159" t="s">
        <v>16</v>
      </c>
      <c r="D954" s="159" t="s">
        <v>1672</v>
      </c>
      <c r="E954" s="195" t="s">
        <v>175</v>
      </c>
      <c r="F954" s="195"/>
      <c r="G954" s="121" t="s">
        <v>136</v>
      </c>
      <c r="H954" s="124">
        <v>1</v>
      </c>
      <c r="I954" s="122">
        <v>237.46</v>
      </c>
      <c r="J954" s="122">
        <v>237.46</v>
      </c>
    </row>
    <row r="955" spans="1:10" ht="51" x14ac:dyDescent="0.2">
      <c r="A955" s="157" t="s">
        <v>38</v>
      </c>
      <c r="B955" s="8" t="s">
        <v>3563</v>
      </c>
      <c r="C955" s="157" t="s">
        <v>19</v>
      </c>
      <c r="D955" s="157" t="s">
        <v>3564</v>
      </c>
      <c r="E955" s="196" t="s">
        <v>39</v>
      </c>
      <c r="F955" s="196"/>
      <c r="G955" s="7" t="s">
        <v>137</v>
      </c>
      <c r="H955" s="10">
        <v>8.6E-3</v>
      </c>
      <c r="I955" s="9">
        <v>742.2</v>
      </c>
      <c r="J955" s="9">
        <v>6.38</v>
      </c>
    </row>
    <row r="956" spans="1:10" ht="25.5" customHeight="1" x14ac:dyDescent="0.2">
      <c r="A956" s="157" t="s">
        <v>38</v>
      </c>
      <c r="B956" s="8" t="s">
        <v>3385</v>
      </c>
      <c r="C956" s="157" t="s">
        <v>19</v>
      </c>
      <c r="D956" s="157" t="s">
        <v>3386</v>
      </c>
      <c r="E956" s="196" t="s">
        <v>39</v>
      </c>
      <c r="F956" s="196"/>
      <c r="G956" s="7" t="s">
        <v>47</v>
      </c>
      <c r="H956" s="10">
        <v>0.3947</v>
      </c>
      <c r="I956" s="9">
        <v>26</v>
      </c>
      <c r="J956" s="9">
        <v>10.26</v>
      </c>
    </row>
    <row r="957" spans="1:10" ht="25.5" customHeight="1" x14ac:dyDescent="0.2">
      <c r="A957" s="157" t="s">
        <v>38</v>
      </c>
      <c r="B957" s="8" t="s">
        <v>3387</v>
      </c>
      <c r="C957" s="157" t="s">
        <v>19</v>
      </c>
      <c r="D957" s="157" t="s">
        <v>3388</v>
      </c>
      <c r="E957" s="196" t="s">
        <v>39</v>
      </c>
      <c r="F957" s="196"/>
      <c r="G957" s="7" t="s">
        <v>47</v>
      </c>
      <c r="H957" s="10">
        <v>0.3947</v>
      </c>
      <c r="I957" s="9">
        <v>40.020000000000003</v>
      </c>
      <c r="J957" s="9">
        <v>15.79</v>
      </c>
    </row>
    <row r="958" spans="1:10" ht="38.25" x14ac:dyDescent="0.2">
      <c r="A958" s="155" t="s">
        <v>48</v>
      </c>
      <c r="B958" s="12" t="s">
        <v>3565</v>
      </c>
      <c r="C958" s="155" t="s">
        <v>19</v>
      </c>
      <c r="D958" s="155" t="s">
        <v>3566</v>
      </c>
      <c r="E958" s="193" t="s">
        <v>27</v>
      </c>
      <c r="F958" s="193"/>
      <c r="G958" s="11" t="s">
        <v>136</v>
      </c>
      <c r="H958" s="14">
        <v>1</v>
      </c>
      <c r="I958" s="13">
        <v>205.03</v>
      </c>
      <c r="J958" s="13">
        <v>205.03</v>
      </c>
    </row>
    <row r="959" spans="1:10" x14ac:dyDescent="0.2">
      <c r="A959" s="156"/>
      <c r="B959" s="156"/>
      <c r="C959" s="156"/>
      <c r="D959" s="156"/>
      <c r="E959" s="156" t="s">
        <v>40</v>
      </c>
      <c r="F959" s="15">
        <v>24.71</v>
      </c>
      <c r="G959" s="156" t="s">
        <v>41</v>
      </c>
      <c r="H959" s="15">
        <v>0</v>
      </c>
      <c r="I959" s="156" t="s">
        <v>42</v>
      </c>
      <c r="J959" s="15">
        <v>24.71</v>
      </c>
    </row>
    <row r="960" spans="1:10" ht="15" customHeight="1" thickBot="1" x14ac:dyDescent="0.25">
      <c r="A960" s="156"/>
      <c r="B960" s="156"/>
      <c r="C960" s="156"/>
      <c r="D960" s="156"/>
      <c r="E960" s="156" t="s">
        <v>43</v>
      </c>
      <c r="F960" s="15">
        <v>55.75</v>
      </c>
      <c r="G960" s="156"/>
      <c r="H960" s="197" t="s">
        <v>44</v>
      </c>
      <c r="I960" s="197"/>
      <c r="J960" s="15">
        <v>293.20999999999998</v>
      </c>
    </row>
    <row r="961" spans="1:10" ht="15" thickTop="1" x14ac:dyDescent="0.2">
      <c r="A961" s="125"/>
      <c r="B961" s="125"/>
      <c r="C961" s="125"/>
      <c r="D961" s="125"/>
      <c r="E961" s="125"/>
      <c r="F961" s="125"/>
      <c r="G961" s="125"/>
      <c r="H961" s="125"/>
      <c r="I961" s="125"/>
      <c r="J961" s="125"/>
    </row>
    <row r="962" spans="1:10" ht="15" x14ac:dyDescent="0.2">
      <c r="A962" s="158" t="s">
        <v>1673</v>
      </c>
      <c r="B962" s="161" t="s">
        <v>5</v>
      </c>
      <c r="C962" s="158" t="s">
        <v>6</v>
      </c>
      <c r="D962" s="158" t="s">
        <v>7</v>
      </c>
      <c r="E962" s="194" t="s">
        <v>29</v>
      </c>
      <c r="F962" s="194"/>
      <c r="G962" s="163" t="s">
        <v>8</v>
      </c>
      <c r="H962" s="161" t="s">
        <v>9</v>
      </c>
      <c r="I962" s="161" t="s">
        <v>10</v>
      </c>
      <c r="J962" s="161" t="s">
        <v>12</v>
      </c>
    </row>
    <row r="963" spans="1:10" ht="25.5" x14ac:dyDescent="0.2">
      <c r="A963" s="159" t="s">
        <v>37</v>
      </c>
      <c r="B963" s="120" t="s">
        <v>1674</v>
      </c>
      <c r="C963" s="159" t="s">
        <v>16</v>
      </c>
      <c r="D963" s="159" t="s">
        <v>1675</v>
      </c>
      <c r="E963" s="195">
        <v>55</v>
      </c>
      <c r="F963" s="195"/>
      <c r="G963" s="121" t="s">
        <v>136</v>
      </c>
      <c r="H963" s="124">
        <v>1</v>
      </c>
      <c r="I963" s="122">
        <v>10.53</v>
      </c>
      <c r="J963" s="122">
        <v>10.53</v>
      </c>
    </row>
    <row r="964" spans="1:10" ht="25.5" customHeight="1" x14ac:dyDescent="0.2">
      <c r="A964" s="157" t="s">
        <v>38</v>
      </c>
      <c r="B964" s="8" t="s">
        <v>45</v>
      </c>
      <c r="C964" s="157" t="s">
        <v>19</v>
      </c>
      <c r="D964" s="157" t="s">
        <v>46</v>
      </c>
      <c r="E964" s="196" t="s">
        <v>39</v>
      </c>
      <c r="F964" s="196"/>
      <c r="G964" s="7" t="s">
        <v>47</v>
      </c>
      <c r="H964" s="10">
        <v>2.7E-2</v>
      </c>
      <c r="I964" s="9">
        <v>23.62</v>
      </c>
      <c r="J964" s="9">
        <v>0.63</v>
      </c>
    </row>
    <row r="965" spans="1:10" x14ac:dyDescent="0.2">
      <c r="A965" s="155" t="s">
        <v>48</v>
      </c>
      <c r="B965" s="12" t="s">
        <v>3567</v>
      </c>
      <c r="C965" s="155" t="s">
        <v>16</v>
      </c>
      <c r="D965" s="155" t="s">
        <v>3568</v>
      </c>
      <c r="E965" s="193" t="s">
        <v>27</v>
      </c>
      <c r="F965" s="193"/>
      <c r="G965" s="11" t="s">
        <v>136</v>
      </c>
      <c r="H965" s="14">
        <v>1</v>
      </c>
      <c r="I965" s="13">
        <v>9.9</v>
      </c>
      <c r="J965" s="13">
        <v>9.9</v>
      </c>
    </row>
    <row r="966" spans="1:10" x14ac:dyDescent="0.2">
      <c r="A966" s="156"/>
      <c r="B966" s="156"/>
      <c r="C966" s="156"/>
      <c r="D966" s="156"/>
      <c r="E966" s="156" t="s">
        <v>40</v>
      </c>
      <c r="F966" s="15">
        <v>0.53</v>
      </c>
      <c r="G966" s="156" t="s">
        <v>41</v>
      </c>
      <c r="H966" s="15">
        <v>0</v>
      </c>
      <c r="I966" s="156" t="s">
        <v>42</v>
      </c>
      <c r="J966" s="15">
        <v>0.53</v>
      </c>
    </row>
    <row r="967" spans="1:10" ht="15" customHeight="1" thickBot="1" x14ac:dyDescent="0.25">
      <c r="A967" s="156"/>
      <c r="B967" s="156"/>
      <c r="C967" s="156"/>
      <c r="D967" s="156"/>
      <c r="E967" s="156" t="s">
        <v>43</v>
      </c>
      <c r="F967" s="15">
        <v>2.46</v>
      </c>
      <c r="G967" s="156"/>
      <c r="H967" s="197" t="s">
        <v>44</v>
      </c>
      <c r="I967" s="197"/>
      <c r="J967" s="15">
        <v>12.99</v>
      </c>
    </row>
    <row r="968" spans="1:10" ht="15" thickTop="1" x14ac:dyDescent="0.2">
      <c r="A968" s="125"/>
      <c r="B968" s="125"/>
      <c r="C968" s="125"/>
      <c r="D968" s="125"/>
      <c r="E968" s="125"/>
      <c r="F968" s="125"/>
      <c r="G968" s="125"/>
      <c r="H968" s="125"/>
      <c r="I968" s="125"/>
      <c r="J968" s="125"/>
    </row>
    <row r="969" spans="1:10" ht="15" x14ac:dyDescent="0.2">
      <c r="A969" s="158" t="s">
        <v>1676</v>
      </c>
      <c r="B969" s="161" t="s">
        <v>5</v>
      </c>
      <c r="C969" s="158" t="s">
        <v>6</v>
      </c>
      <c r="D969" s="158" t="s">
        <v>7</v>
      </c>
      <c r="E969" s="194" t="s">
        <v>29</v>
      </c>
      <c r="F969" s="194"/>
      <c r="G969" s="163" t="s">
        <v>8</v>
      </c>
      <c r="H969" s="161" t="s">
        <v>9</v>
      </c>
      <c r="I969" s="161" t="s">
        <v>10</v>
      </c>
      <c r="J969" s="161" t="s">
        <v>12</v>
      </c>
    </row>
    <row r="970" spans="1:10" x14ac:dyDescent="0.2">
      <c r="A970" s="159" t="s">
        <v>37</v>
      </c>
      <c r="B970" s="120" t="s">
        <v>1677</v>
      </c>
      <c r="C970" s="159" t="s">
        <v>16</v>
      </c>
      <c r="D970" s="159" t="s">
        <v>1678</v>
      </c>
      <c r="E970" s="195">
        <v>65</v>
      </c>
      <c r="F970" s="195"/>
      <c r="G970" s="121" t="s">
        <v>136</v>
      </c>
      <c r="H970" s="124">
        <v>1</v>
      </c>
      <c r="I970" s="122">
        <v>385.02</v>
      </c>
      <c r="J970" s="122">
        <v>385.02</v>
      </c>
    </row>
    <row r="971" spans="1:10" ht="25.5" customHeight="1" x14ac:dyDescent="0.2">
      <c r="A971" s="157" t="s">
        <v>38</v>
      </c>
      <c r="B971" s="8" t="s">
        <v>3387</v>
      </c>
      <c r="C971" s="157" t="s">
        <v>19</v>
      </c>
      <c r="D971" s="157" t="s">
        <v>3388</v>
      </c>
      <c r="E971" s="196" t="s">
        <v>39</v>
      </c>
      <c r="F971" s="196"/>
      <c r="G971" s="7" t="s">
        <v>47</v>
      </c>
      <c r="H971" s="10">
        <v>1.365</v>
      </c>
      <c r="I971" s="9">
        <v>40.020000000000003</v>
      </c>
      <c r="J971" s="9">
        <v>54.62</v>
      </c>
    </row>
    <row r="972" spans="1:10" ht="25.5" customHeight="1" x14ac:dyDescent="0.2">
      <c r="A972" s="157" t="s">
        <v>38</v>
      </c>
      <c r="B972" s="8" t="s">
        <v>3385</v>
      </c>
      <c r="C972" s="157" t="s">
        <v>19</v>
      </c>
      <c r="D972" s="157" t="s">
        <v>3386</v>
      </c>
      <c r="E972" s="196" t="s">
        <v>39</v>
      </c>
      <c r="F972" s="196"/>
      <c r="G972" s="7" t="s">
        <v>47</v>
      </c>
      <c r="H972" s="10">
        <v>1.365</v>
      </c>
      <c r="I972" s="9">
        <v>26</v>
      </c>
      <c r="J972" s="9">
        <v>35.49</v>
      </c>
    </row>
    <row r="973" spans="1:10" x14ac:dyDescent="0.2">
      <c r="A973" s="155" t="s">
        <v>48</v>
      </c>
      <c r="B973" s="12" t="s">
        <v>3569</v>
      </c>
      <c r="C973" s="155" t="s">
        <v>16</v>
      </c>
      <c r="D973" s="155" t="s">
        <v>3570</v>
      </c>
      <c r="E973" s="193" t="s">
        <v>27</v>
      </c>
      <c r="F973" s="193"/>
      <c r="G973" s="11" t="s">
        <v>136</v>
      </c>
      <c r="H973" s="14">
        <v>1</v>
      </c>
      <c r="I973" s="13">
        <v>294.91000000000003</v>
      </c>
      <c r="J973" s="13">
        <v>294.91000000000003</v>
      </c>
    </row>
    <row r="974" spans="1:10" x14ac:dyDescent="0.2">
      <c r="A974" s="156"/>
      <c r="B974" s="156"/>
      <c r="C974" s="156"/>
      <c r="D974" s="156"/>
      <c r="E974" s="156" t="s">
        <v>40</v>
      </c>
      <c r="F974" s="15">
        <v>78.94</v>
      </c>
      <c r="G974" s="156" t="s">
        <v>41</v>
      </c>
      <c r="H974" s="15">
        <v>0</v>
      </c>
      <c r="I974" s="156" t="s">
        <v>42</v>
      </c>
      <c r="J974" s="15">
        <v>78.94</v>
      </c>
    </row>
    <row r="975" spans="1:10" ht="15" customHeight="1" thickBot="1" x14ac:dyDescent="0.25">
      <c r="A975" s="156"/>
      <c r="B975" s="156"/>
      <c r="C975" s="156"/>
      <c r="D975" s="156"/>
      <c r="E975" s="156" t="s">
        <v>43</v>
      </c>
      <c r="F975" s="15">
        <v>90.36</v>
      </c>
      <c r="G975" s="156"/>
      <c r="H975" s="197" t="s">
        <v>44</v>
      </c>
      <c r="I975" s="197"/>
      <c r="J975" s="15">
        <v>475.38</v>
      </c>
    </row>
    <row r="976" spans="1:10" ht="15" thickTop="1" x14ac:dyDescent="0.2">
      <c r="A976" s="125"/>
      <c r="B976" s="125"/>
      <c r="C976" s="125"/>
      <c r="D976" s="125"/>
      <c r="E976" s="125"/>
      <c r="F976" s="125"/>
      <c r="G976" s="125"/>
      <c r="H976" s="125"/>
      <c r="I976" s="125"/>
      <c r="J976" s="125"/>
    </row>
    <row r="977" spans="1:10" ht="15" x14ac:dyDescent="0.2">
      <c r="A977" s="158" t="s">
        <v>1679</v>
      </c>
      <c r="B977" s="161" t="s">
        <v>5</v>
      </c>
      <c r="C977" s="158" t="s">
        <v>6</v>
      </c>
      <c r="D977" s="158" t="s">
        <v>7</v>
      </c>
      <c r="E977" s="194" t="s">
        <v>29</v>
      </c>
      <c r="F977" s="194"/>
      <c r="G977" s="163" t="s">
        <v>8</v>
      </c>
      <c r="H977" s="161" t="s">
        <v>9</v>
      </c>
      <c r="I977" s="161" t="s">
        <v>10</v>
      </c>
      <c r="J977" s="161" t="s">
        <v>12</v>
      </c>
    </row>
    <row r="978" spans="1:10" ht="25.5" x14ac:dyDescent="0.2">
      <c r="A978" s="159" t="s">
        <v>37</v>
      </c>
      <c r="B978" s="120" t="s">
        <v>1680</v>
      </c>
      <c r="C978" s="159" t="s">
        <v>16</v>
      </c>
      <c r="D978" s="159" t="s">
        <v>1681</v>
      </c>
      <c r="E978" s="195">
        <v>55</v>
      </c>
      <c r="F978" s="195"/>
      <c r="G978" s="121" t="s">
        <v>136</v>
      </c>
      <c r="H978" s="124">
        <v>1</v>
      </c>
      <c r="I978" s="122">
        <v>29.57</v>
      </c>
      <c r="J978" s="122">
        <v>29.57</v>
      </c>
    </row>
    <row r="979" spans="1:10" ht="25.5" customHeight="1" x14ac:dyDescent="0.2">
      <c r="A979" s="157" t="s">
        <v>38</v>
      </c>
      <c r="B979" s="8" t="s">
        <v>45</v>
      </c>
      <c r="C979" s="157" t="s">
        <v>19</v>
      </c>
      <c r="D979" s="157" t="s">
        <v>46</v>
      </c>
      <c r="E979" s="196" t="s">
        <v>39</v>
      </c>
      <c r="F979" s="196"/>
      <c r="G979" s="7" t="s">
        <v>47</v>
      </c>
      <c r="H979" s="10">
        <v>0.27300000000000002</v>
      </c>
      <c r="I979" s="9">
        <v>23.62</v>
      </c>
      <c r="J979" s="9">
        <v>6.44</v>
      </c>
    </row>
    <row r="980" spans="1:10" ht="51" x14ac:dyDescent="0.2">
      <c r="A980" s="155" t="s">
        <v>48</v>
      </c>
      <c r="B980" s="12" t="s">
        <v>3571</v>
      </c>
      <c r="C980" s="155" t="s">
        <v>19</v>
      </c>
      <c r="D980" s="155" t="s">
        <v>3572</v>
      </c>
      <c r="E980" s="193" t="s">
        <v>27</v>
      </c>
      <c r="F980" s="193"/>
      <c r="G980" s="11" t="s">
        <v>136</v>
      </c>
      <c r="H980" s="14">
        <v>1</v>
      </c>
      <c r="I980" s="13">
        <v>23.13</v>
      </c>
      <c r="J980" s="13">
        <v>23.13</v>
      </c>
    </row>
    <row r="981" spans="1:10" x14ac:dyDescent="0.2">
      <c r="A981" s="156"/>
      <c r="B981" s="156"/>
      <c r="C981" s="156"/>
      <c r="D981" s="156"/>
      <c r="E981" s="156" t="s">
        <v>40</v>
      </c>
      <c r="F981" s="15">
        <v>5.36</v>
      </c>
      <c r="G981" s="156" t="s">
        <v>41</v>
      </c>
      <c r="H981" s="15">
        <v>0</v>
      </c>
      <c r="I981" s="156" t="s">
        <v>42</v>
      </c>
      <c r="J981" s="15">
        <v>5.36</v>
      </c>
    </row>
    <row r="982" spans="1:10" ht="15" customHeight="1" thickBot="1" x14ac:dyDescent="0.25">
      <c r="A982" s="156"/>
      <c r="B982" s="156"/>
      <c r="C982" s="156"/>
      <c r="D982" s="156"/>
      <c r="E982" s="156" t="s">
        <v>43</v>
      </c>
      <c r="F982" s="15">
        <v>6.93</v>
      </c>
      <c r="G982" s="156"/>
      <c r="H982" s="197" t="s">
        <v>44</v>
      </c>
      <c r="I982" s="197"/>
      <c r="J982" s="15">
        <v>36.5</v>
      </c>
    </row>
    <row r="983" spans="1:10" ht="15" thickTop="1" x14ac:dyDescent="0.2">
      <c r="A983" s="125"/>
      <c r="B983" s="125"/>
      <c r="C983" s="125"/>
      <c r="D983" s="125"/>
      <c r="E983" s="125"/>
      <c r="F983" s="125"/>
      <c r="G983" s="125"/>
      <c r="H983" s="125"/>
      <c r="I983" s="125"/>
      <c r="J983" s="125"/>
    </row>
    <row r="984" spans="1:10" ht="15" x14ac:dyDescent="0.2">
      <c r="A984" s="158" t="s">
        <v>1682</v>
      </c>
      <c r="B984" s="161" t="s">
        <v>5</v>
      </c>
      <c r="C984" s="158" t="s">
        <v>6</v>
      </c>
      <c r="D984" s="158" t="s">
        <v>7</v>
      </c>
      <c r="E984" s="194" t="s">
        <v>29</v>
      </c>
      <c r="F984" s="194"/>
      <c r="G984" s="163" t="s">
        <v>8</v>
      </c>
      <c r="H984" s="161" t="s">
        <v>9</v>
      </c>
      <c r="I984" s="161" t="s">
        <v>10</v>
      </c>
      <c r="J984" s="161" t="s">
        <v>12</v>
      </c>
    </row>
    <row r="985" spans="1:10" ht="25.5" x14ac:dyDescent="0.2">
      <c r="A985" s="159" t="s">
        <v>37</v>
      </c>
      <c r="B985" s="120" t="s">
        <v>1683</v>
      </c>
      <c r="C985" s="159" t="s">
        <v>16</v>
      </c>
      <c r="D985" s="159" t="s">
        <v>1684</v>
      </c>
      <c r="E985" s="195">
        <v>55</v>
      </c>
      <c r="F985" s="195"/>
      <c r="G985" s="121" t="s">
        <v>136</v>
      </c>
      <c r="H985" s="124">
        <v>1</v>
      </c>
      <c r="I985" s="122">
        <v>26.44</v>
      </c>
      <c r="J985" s="122">
        <v>26.44</v>
      </c>
    </row>
    <row r="986" spans="1:10" ht="25.5" customHeight="1" x14ac:dyDescent="0.2">
      <c r="A986" s="157" t="s">
        <v>38</v>
      </c>
      <c r="B986" s="8" t="s">
        <v>45</v>
      </c>
      <c r="C986" s="157" t="s">
        <v>19</v>
      </c>
      <c r="D986" s="157" t="s">
        <v>46</v>
      </c>
      <c r="E986" s="196" t="s">
        <v>39</v>
      </c>
      <c r="F986" s="196"/>
      <c r="G986" s="7" t="s">
        <v>47</v>
      </c>
      <c r="H986" s="10">
        <v>0.27300000000000002</v>
      </c>
      <c r="I986" s="9">
        <v>23.62</v>
      </c>
      <c r="J986" s="9">
        <v>6.44</v>
      </c>
    </row>
    <row r="987" spans="1:10" ht="51" x14ac:dyDescent="0.2">
      <c r="A987" s="155" t="s">
        <v>48</v>
      </c>
      <c r="B987" s="12" t="s">
        <v>3573</v>
      </c>
      <c r="C987" s="155" t="s">
        <v>19</v>
      </c>
      <c r="D987" s="155" t="s">
        <v>3574</v>
      </c>
      <c r="E987" s="193" t="s">
        <v>27</v>
      </c>
      <c r="F987" s="193"/>
      <c r="G987" s="11" t="s">
        <v>136</v>
      </c>
      <c r="H987" s="14">
        <v>1</v>
      </c>
      <c r="I987" s="13">
        <v>20</v>
      </c>
      <c r="J987" s="13">
        <v>20</v>
      </c>
    </row>
    <row r="988" spans="1:10" x14ac:dyDescent="0.2">
      <c r="A988" s="156"/>
      <c r="B988" s="156"/>
      <c r="C988" s="156"/>
      <c r="D988" s="156"/>
      <c r="E988" s="156" t="s">
        <v>40</v>
      </c>
      <c r="F988" s="15">
        <v>5.36</v>
      </c>
      <c r="G988" s="156" t="s">
        <v>41</v>
      </c>
      <c r="H988" s="15">
        <v>0</v>
      </c>
      <c r="I988" s="156" t="s">
        <v>42</v>
      </c>
      <c r="J988" s="15">
        <v>5.36</v>
      </c>
    </row>
    <row r="989" spans="1:10" ht="15" customHeight="1" thickBot="1" x14ac:dyDescent="0.25">
      <c r="A989" s="156"/>
      <c r="B989" s="156"/>
      <c r="C989" s="156"/>
      <c r="D989" s="156"/>
      <c r="E989" s="156" t="s">
        <v>43</v>
      </c>
      <c r="F989" s="15">
        <v>6.2</v>
      </c>
      <c r="G989" s="156"/>
      <c r="H989" s="197" t="s">
        <v>44</v>
      </c>
      <c r="I989" s="197"/>
      <c r="J989" s="15">
        <v>32.64</v>
      </c>
    </row>
    <row r="990" spans="1:10" ht="15" thickTop="1" x14ac:dyDescent="0.2">
      <c r="A990" s="125"/>
      <c r="B990" s="125"/>
      <c r="C990" s="125"/>
      <c r="D990" s="125"/>
      <c r="E990" s="125"/>
      <c r="F990" s="125"/>
      <c r="G990" s="125"/>
      <c r="H990" s="125"/>
      <c r="I990" s="125"/>
      <c r="J990" s="125"/>
    </row>
    <row r="991" spans="1:10" ht="15" x14ac:dyDescent="0.2">
      <c r="A991" s="158" t="s">
        <v>1685</v>
      </c>
      <c r="B991" s="161" t="s">
        <v>5</v>
      </c>
      <c r="C991" s="158" t="s">
        <v>6</v>
      </c>
      <c r="D991" s="158" t="s">
        <v>7</v>
      </c>
      <c r="E991" s="194" t="s">
        <v>29</v>
      </c>
      <c r="F991" s="194"/>
      <c r="G991" s="163" t="s">
        <v>8</v>
      </c>
      <c r="H991" s="161" t="s">
        <v>9</v>
      </c>
      <c r="I991" s="161" t="s">
        <v>10</v>
      </c>
      <c r="J991" s="161" t="s">
        <v>12</v>
      </c>
    </row>
    <row r="992" spans="1:10" ht="25.5" x14ac:dyDescent="0.2">
      <c r="A992" s="159" t="s">
        <v>37</v>
      </c>
      <c r="B992" s="120" t="s">
        <v>1686</v>
      </c>
      <c r="C992" s="159" t="s">
        <v>16</v>
      </c>
      <c r="D992" s="159" t="s">
        <v>1687</v>
      </c>
      <c r="E992" s="195">
        <v>55</v>
      </c>
      <c r="F992" s="195"/>
      <c r="G992" s="121" t="s">
        <v>136</v>
      </c>
      <c r="H992" s="124">
        <v>1</v>
      </c>
      <c r="I992" s="122">
        <v>26.44</v>
      </c>
      <c r="J992" s="122">
        <v>26.44</v>
      </c>
    </row>
    <row r="993" spans="1:10" ht="25.5" customHeight="1" x14ac:dyDescent="0.2">
      <c r="A993" s="157" t="s">
        <v>38</v>
      </c>
      <c r="B993" s="8" t="s">
        <v>45</v>
      </c>
      <c r="C993" s="157" t="s">
        <v>19</v>
      </c>
      <c r="D993" s="157" t="s">
        <v>46</v>
      </c>
      <c r="E993" s="196" t="s">
        <v>39</v>
      </c>
      <c r="F993" s="196"/>
      <c r="G993" s="7" t="s">
        <v>47</v>
      </c>
      <c r="H993" s="10">
        <v>0.27300000000000002</v>
      </c>
      <c r="I993" s="9">
        <v>23.62</v>
      </c>
      <c r="J993" s="9">
        <v>6.44</v>
      </c>
    </row>
    <row r="994" spans="1:10" ht="51" x14ac:dyDescent="0.2">
      <c r="A994" s="155" t="s">
        <v>48</v>
      </c>
      <c r="B994" s="12" t="s">
        <v>3573</v>
      </c>
      <c r="C994" s="155" t="s">
        <v>19</v>
      </c>
      <c r="D994" s="155" t="s">
        <v>3574</v>
      </c>
      <c r="E994" s="193" t="s">
        <v>27</v>
      </c>
      <c r="F994" s="193"/>
      <c r="G994" s="11" t="s">
        <v>136</v>
      </c>
      <c r="H994" s="14">
        <v>1</v>
      </c>
      <c r="I994" s="13">
        <v>20</v>
      </c>
      <c r="J994" s="13">
        <v>20</v>
      </c>
    </row>
    <row r="995" spans="1:10" x14ac:dyDescent="0.2">
      <c r="A995" s="156"/>
      <c r="B995" s="156"/>
      <c r="C995" s="156"/>
      <c r="D995" s="156"/>
      <c r="E995" s="156" t="s">
        <v>40</v>
      </c>
      <c r="F995" s="15">
        <v>5.36</v>
      </c>
      <c r="G995" s="156" t="s">
        <v>41</v>
      </c>
      <c r="H995" s="15">
        <v>0</v>
      </c>
      <c r="I995" s="156" t="s">
        <v>42</v>
      </c>
      <c r="J995" s="15">
        <v>5.36</v>
      </c>
    </row>
    <row r="996" spans="1:10" ht="15" customHeight="1" thickBot="1" x14ac:dyDescent="0.25">
      <c r="A996" s="156"/>
      <c r="B996" s="156"/>
      <c r="C996" s="156"/>
      <c r="D996" s="156"/>
      <c r="E996" s="156" t="s">
        <v>43</v>
      </c>
      <c r="F996" s="15">
        <v>6.2</v>
      </c>
      <c r="G996" s="156"/>
      <c r="H996" s="197" t="s">
        <v>44</v>
      </c>
      <c r="I996" s="197"/>
      <c r="J996" s="15">
        <v>32.64</v>
      </c>
    </row>
    <row r="997" spans="1:10" ht="15" thickTop="1" x14ac:dyDescent="0.2">
      <c r="A997" s="125"/>
      <c r="B997" s="125"/>
      <c r="C997" s="125"/>
      <c r="D997" s="125"/>
      <c r="E997" s="125"/>
      <c r="F997" s="125"/>
      <c r="G997" s="125"/>
      <c r="H997" s="125"/>
      <c r="I997" s="125"/>
      <c r="J997" s="125"/>
    </row>
    <row r="998" spans="1:10" ht="15" x14ac:dyDescent="0.2">
      <c r="A998" s="158" t="s">
        <v>1688</v>
      </c>
      <c r="B998" s="161" t="s">
        <v>5</v>
      </c>
      <c r="C998" s="158" t="s">
        <v>6</v>
      </c>
      <c r="D998" s="158" t="s">
        <v>7</v>
      </c>
      <c r="E998" s="194" t="s">
        <v>29</v>
      </c>
      <c r="F998" s="194"/>
      <c r="G998" s="163" t="s">
        <v>8</v>
      </c>
      <c r="H998" s="161" t="s">
        <v>9</v>
      </c>
      <c r="I998" s="161" t="s">
        <v>10</v>
      </c>
      <c r="J998" s="161" t="s">
        <v>12</v>
      </c>
    </row>
    <row r="999" spans="1:10" ht="38.25" x14ac:dyDescent="0.2">
      <c r="A999" s="159" t="s">
        <v>37</v>
      </c>
      <c r="B999" s="120" t="s">
        <v>1689</v>
      </c>
      <c r="C999" s="159" t="s">
        <v>16</v>
      </c>
      <c r="D999" s="159" t="s">
        <v>1690</v>
      </c>
      <c r="E999" s="195" t="s">
        <v>2063</v>
      </c>
      <c r="F999" s="195"/>
      <c r="G999" s="121" t="s">
        <v>136</v>
      </c>
      <c r="H999" s="124">
        <v>1</v>
      </c>
      <c r="I999" s="122">
        <v>322.04000000000002</v>
      </c>
      <c r="J999" s="122">
        <v>322.04000000000002</v>
      </c>
    </row>
    <row r="1000" spans="1:10" ht="25.5" customHeight="1" x14ac:dyDescent="0.2">
      <c r="A1000" s="157" t="s">
        <v>38</v>
      </c>
      <c r="B1000" s="8" t="s">
        <v>193</v>
      </c>
      <c r="C1000" s="157" t="s">
        <v>19</v>
      </c>
      <c r="D1000" s="157" t="s">
        <v>194</v>
      </c>
      <c r="E1000" s="196" t="s">
        <v>39</v>
      </c>
      <c r="F1000" s="196"/>
      <c r="G1000" s="7" t="s">
        <v>47</v>
      </c>
      <c r="H1000" s="10">
        <v>0.45739999999999997</v>
      </c>
      <c r="I1000" s="9">
        <v>24.85</v>
      </c>
      <c r="J1000" s="9">
        <v>11.36</v>
      </c>
    </row>
    <row r="1001" spans="1:10" ht="25.5" customHeight="1" x14ac:dyDescent="0.2">
      <c r="A1001" s="157" t="s">
        <v>38</v>
      </c>
      <c r="B1001" s="8" t="s">
        <v>254</v>
      </c>
      <c r="C1001" s="157" t="s">
        <v>19</v>
      </c>
      <c r="D1001" s="157" t="s">
        <v>255</v>
      </c>
      <c r="E1001" s="196" t="s">
        <v>39</v>
      </c>
      <c r="F1001" s="196"/>
      <c r="G1001" s="7" t="s">
        <v>47</v>
      </c>
      <c r="H1001" s="10">
        <v>0.45739999999999997</v>
      </c>
      <c r="I1001" s="9">
        <v>32.53</v>
      </c>
      <c r="J1001" s="9">
        <v>14.87</v>
      </c>
    </row>
    <row r="1002" spans="1:10" ht="38.25" x14ac:dyDescent="0.2">
      <c r="A1002" s="155" t="s">
        <v>48</v>
      </c>
      <c r="B1002" s="12" t="s">
        <v>3575</v>
      </c>
      <c r="C1002" s="155" t="s">
        <v>19</v>
      </c>
      <c r="D1002" s="155" t="s">
        <v>3576</v>
      </c>
      <c r="E1002" s="193" t="s">
        <v>27</v>
      </c>
      <c r="F1002" s="193"/>
      <c r="G1002" s="11" t="s">
        <v>136</v>
      </c>
      <c r="H1002" s="14">
        <v>2</v>
      </c>
      <c r="I1002" s="13">
        <v>0.86</v>
      </c>
      <c r="J1002" s="13">
        <v>1.72</v>
      </c>
    </row>
    <row r="1003" spans="1:10" ht="25.5" x14ac:dyDescent="0.2">
      <c r="A1003" s="155" t="s">
        <v>48</v>
      </c>
      <c r="B1003" s="12" t="s">
        <v>3179</v>
      </c>
      <c r="C1003" s="155" t="s">
        <v>19</v>
      </c>
      <c r="D1003" s="155" t="s">
        <v>3180</v>
      </c>
      <c r="E1003" s="193" t="s">
        <v>27</v>
      </c>
      <c r="F1003" s="193"/>
      <c r="G1003" s="11" t="s">
        <v>136</v>
      </c>
      <c r="H1003" s="14">
        <v>1</v>
      </c>
      <c r="I1003" s="13">
        <v>202.65</v>
      </c>
      <c r="J1003" s="13">
        <v>202.65</v>
      </c>
    </row>
    <row r="1004" spans="1:10" ht="25.5" x14ac:dyDescent="0.2">
      <c r="A1004" s="155" t="s">
        <v>48</v>
      </c>
      <c r="B1004" s="12" t="s">
        <v>3577</v>
      </c>
      <c r="C1004" s="155" t="s">
        <v>19</v>
      </c>
      <c r="D1004" s="155" t="s">
        <v>3578</v>
      </c>
      <c r="E1004" s="193" t="s">
        <v>27</v>
      </c>
      <c r="F1004" s="193"/>
      <c r="G1004" s="11" t="s">
        <v>136</v>
      </c>
      <c r="H1004" s="14">
        <v>1</v>
      </c>
      <c r="I1004" s="13">
        <v>16.86</v>
      </c>
      <c r="J1004" s="13">
        <v>16.86</v>
      </c>
    </row>
    <row r="1005" spans="1:10" ht="51" x14ac:dyDescent="0.2">
      <c r="A1005" s="155" t="s">
        <v>48</v>
      </c>
      <c r="B1005" s="12" t="s">
        <v>3579</v>
      </c>
      <c r="C1005" s="155" t="s">
        <v>19</v>
      </c>
      <c r="D1005" s="155" t="s">
        <v>3580</v>
      </c>
      <c r="E1005" s="193" t="s">
        <v>27</v>
      </c>
      <c r="F1005" s="193"/>
      <c r="G1005" s="11" t="s">
        <v>136</v>
      </c>
      <c r="H1005" s="14">
        <v>2</v>
      </c>
      <c r="I1005" s="13">
        <v>37.29</v>
      </c>
      <c r="J1005" s="13">
        <v>74.58</v>
      </c>
    </row>
    <row r="1006" spans="1:10" x14ac:dyDescent="0.2">
      <c r="A1006" s="156"/>
      <c r="B1006" s="156"/>
      <c r="C1006" s="156"/>
      <c r="D1006" s="156"/>
      <c r="E1006" s="156" t="s">
        <v>40</v>
      </c>
      <c r="F1006" s="15">
        <v>23.11</v>
      </c>
      <c r="G1006" s="156" t="s">
        <v>41</v>
      </c>
      <c r="H1006" s="15">
        <v>0</v>
      </c>
      <c r="I1006" s="156" t="s">
        <v>42</v>
      </c>
      <c r="J1006" s="15">
        <v>23.11</v>
      </c>
    </row>
    <row r="1007" spans="1:10" ht="15" customHeight="1" thickBot="1" x14ac:dyDescent="0.25">
      <c r="A1007" s="156"/>
      <c r="B1007" s="156"/>
      <c r="C1007" s="156"/>
      <c r="D1007" s="156"/>
      <c r="E1007" s="156" t="s">
        <v>43</v>
      </c>
      <c r="F1007" s="15">
        <v>75.62</v>
      </c>
      <c r="G1007" s="156"/>
      <c r="H1007" s="197" t="s">
        <v>44</v>
      </c>
      <c r="I1007" s="197"/>
      <c r="J1007" s="15">
        <v>397.66</v>
      </c>
    </row>
    <row r="1008" spans="1:10" ht="15" thickTop="1" x14ac:dyDescent="0.2">
      <c r="A1008" s="125"/>
      <c r="B1008" s="125"/>
      <c r="C1008" s="125"/>
      <c r="D1008" s="125"/>
      <c r="E1008" s="125"/>
      <c r="F1008" s="125"/>
      <c r="G1008" s="125"/>
      <c r="H1008" s="125"/>
      <c r="I1008" s="125"/>
      <c r="J1008" s="125"/>
    </row>
    <row r="1009" spans="1:10" ht="15" x14ac:dyDescent="0.2">
      <c r="A1009" s="158" t="s">
        <v>1694</v>
      </c>
      <c r="B1009" s="161" t="s">
        <v>5</v>
      </c>
      <c r="C1009" s="158" t="s">
        <v>6</v>
      </c>
      <c r="D1009" s="158" t="s">
        <v>7</v>
      </c>
      <c r="E1009" s="194" t="s">
        <v>29</v>
      </c>
      <c r="F1009" s="194"/>
      <c r="G1009" s="163" t="s">
        <v>8</v>
      </c>
      <c r="H1009" s="161" t="s">
        <v>9</v>
      </c>
      <c r="I1009" s="161" t="s">
        <v>10</v>
      </c>
      <c r="J1009" s="161" t="s">
        <v>12</v>
      </c>
    </row>
    <row r="1010" spans="1:10" ht="25.5" x14ac:dyDescent="0.2">
      <c r="A1010" s="159" t="s">
        <v>37</v>
      </c>
      <c r="B1010" s="120" t="s">
        <v>1695</v>
      </c>
      <c r="C1010" s="159" t="s">
        <v>16</v>
      </c>
      <c r="D1010" s="159" t="s">
        <v>1696</v>
      </c>
      <c r="E1010" s="195">
        <v>60</v>
      </c>
      <c r="F1010" s="195"/>
      <c r="G1010" s="121" t="s">
        <v>136</v>
      </c>
      <c r="H1010" s="124">
        <v>1</v>
      </c>
      <c r="I1010" s="122">
        <v>139.94999999999999</v>
      </c>
      <c r="J1010" s="122">
        <v>139.94999999999999</v>
      </c>
    </row>
    <row r="1011" spans="1:10" ht="25.5" customHeight="1" x14ac:dyDescent="0.2">
      <c r="A1011" s="157" t="s">
        <v>38</v>
      </c>
      <c r="B1011" s="8" t="s">
        <v>3387</v>
      </c>
      <c r="C1011" s="157" t="s">
        <v>19</v>
      </c>
      <c r="D1011" s="157" t="s">
        <v>3388</v>
      </c>
      <c r="E1011" s="196" t="s">
        <v>39</v>
      </c>
      <c r="F1011" s="196"/>
      <c r="G1011" s="7" t="s">
        <v>47</v>
      </c>
      <c r="H1011" s="10">
        <v>0.91</v>
      </c>
      <c r="I1011" s="9">
        <v>40.020000000000003</v>
      </c>
      <c r="J1011" s="9">
        <v>36.409999999999997</v>
      </c>
    </row>
    <row r="1012" spans="1:10" ht="25.5" customHeight="1" x14ac:dyDescent="0.2">
      <c r="A1012" s="157" t="s">
        <v>38</v>
      </c>
      <c r="B1012" s="8" t="s">
        <v>3385</v>
      </c>
      <c r="C1012" s="157" t="s">
        <v>19</v>
      </c>
      <c r="D1012" s="157" t="s">
        <v>3386</v>
      </c>
      <c r="E1012" s="196" t="s">
        <v>39</v>
      </c>
      <c r="F1012" s="196"/>
      <c r="G1012" s="7" t="s">
        <v>47</v>
      </c>
      <c r="H1012" s="10">
        <v>0.91</v>
      </c>
      <c r="I1012" s="9">
        <v>26</v>
      </c>
      <c r="J1012" s="9">
        <v>23.66</v>
      </c>
    </row>
    <row r="1013" spans="1:10" x14ac:dyDescent="0.2">
      <c r="A1013" s="155" t="s">
        <v>48</v>
      </c>
      <c r="B1013" s="12" t="s">
        <v>3581</v>
      </c>
      <c r="C1013" s="155" t="s">
        <v>16</v>
      </c>
      <c r="D1013" s="155" t="s">
        <v>3582</v>
      </c>
      <c r="E1013" s="193" t="s">
        <v>27</v>
      </c>
      <c r="F1013" s="193"/>
      <c r="G1013" s="11" t="s">
        <v>136</v>
      </c>
      <c r="H1013" s="14">
        <v>1</v>
      </c>
      <c r="I1013" s="13">
        <v>79.88</v>
      </c>
      <c r="J1013" s="13">
        <v>79.88</v>
      </c>
    </row>
    <row r="1014" spans="1:10" x14ac:dyDescent="0.2">
      <c r="A1014" s="156"/>
      <c r="B1014" s="156"/>
      <c r="C1014" s="156"/>
      <c r="D1014" s="156"/>
      <c r="E1014" s="156" t="s">
        <v>40</v>
      </c>
      <c r="F1014" s="15">
        <v>52.62</v>
      </c>
      <c r="G1014" s="156" t="s">
        <v>41</v>
      </c>
      <c r="H1014" s="15">
        <v>0</v>
      </c>
      <c r="I1014" s="156" t="s">
        <v>42</v>
      </c>
      <c r="J1014" s="15">
        <v>52.62</v>
      </c>
    </row>
    <row r="1015" spans="1:10" ht="15" customHeight="1" thickBot="1" x14ac:dyDescent="0.25">
      <c r="A1015" s="156"/>
      <c r="B1015" s="156"/>
      <c r="C1015" s="156"/>
      <c r="D1015" s="156"/>
      <c r="E1015" s="156" t="s">
        <v>43</v>
      </c>
      <c r="F1015" s="15">
        <v>32.81</v>
      </c>
      <c r="G1015" s="156"/>
      <c r="H1015" s="197" t="s">
        <v>44</v>
      </c>
      <c r="I1015" s="197"/>
      <c r="J1015" s="15">
        <v>172.76</v>
      </c>
    </row>
    <row r="1016" spans="1:10" ht="15" thickTop="1" x14ac:dyDescent="0.2">
      <c r="A1016" s="125"/>
      <c r="B1016" s="125"/>
      <c r="C1016" s="125"/>
      <c r="D1016" s="125"/>
      <c r="E1016" s="125"/>
      <c r="F1016" s="125"/>
      <c r="G1016" s="125"/>
      <c r="H1016" s="125"/>
      <c r="I1016" s="125"/>
      <c r="J1016" s="125"/>
    </row>
    <row r="1017" spans="1:10" ht="15" x14ac:dyDescent="0.2">
      <c r="A1017" s="158" t="s">
        <v>1760</v>
      </c>
      <c r="B1017" s="161" t="s">
        <v>5</v>
      </c>
      <c r="C1017" s="158" t="s">
        <v>6</v>
      </c>
      <c r="D1017" s="158" t="s">
        <v>7</v>
      </c>
      <c r="E1017" s="194" t="s">
        <v>29</v>
      </c>
      <c r="F1017" s="194"/>
      <c r="G1017" s="163" t="s">
        <v>8</v>
      </c>
      <c r="H1017" s="161" t="s">
        <v>9</v>
      </c>
      <c r="I1017" s="161" t="s">
        <v>10</v>
      </c>
      <c r="J1017" s="161" t="s">
        <v>12</v>
      </c>
    </row>
    <row r="1018" spans="1:10" ht="38.25" x14ac:dyDescent="0.2">
      <c r="A1018" s="159" t="s">
        <v>37</v>
      </c>
      <c r="B1018" s="120" t="s">
        <v>330</v>
      </c>
      <c r="C1018" s="159" t="s">
        <v>16</v>
      </c>
      <c r="D1018" s="159" t="s">
        <v>331</v>
      </c>
      <c r="E1018" s="195" t="s">
        <v>173</v>
      </c>
      <c r="F1018" s="195"/>
      <c r="G1018" s="121" t="s">
        <v>20</v>
      </c>
      <c r="H1018" s="124">
        <v>1</v>
      </c>
      <c r="I1018" s="122">
        <v>63.08</v>
      </c>
      <c r="J1018" s="122">
        <v>63.08</v>
      </c>
    </row>
    <row r="1019" spans="1:10" ht="25.5" customHeight="1" x14ac:dyDescent="0.2">
      <c r="A1019" s="157" t="s">
        <v>38</v>
      </c>
      <c r="B1019" s="8" t="s">
        <v>305</v>
      </c>
      <c r="C1019" s="157" t="s">
        <v>19</v>
      </c>
      <c r="D1019" s="157" t="s">
        <v>306</v>
      </c>
      <c r="E1019" s="196" t="s">
        <v>39</v>
      </c>
      <c r="F1019" s="196"/>
      <c r="G1019" s="7" t="s">
        <v>47</v>
      </c>
      <c r="H1019" s="10">
        <v>0.27500000000000002</v>
      </c>
      <c r="I1019" s="9">
        <v>33.65</v>
      </c>
      <c r="J1019" s="9">
        <v>9.25</v>
      </c>
    </row>
    <row r="1020" spans="1:10" ht="25.5" customHeight="1" x14ac:dyDescent="0.2">
      <c r="A1020" s="157" t="s">
        <v>38</v>
      </c>
      <c r="B1020" s="8" t="s">
        <v>45</v>
      </c>
      <c r="C1020" s="157" t="s">
        <v>19</v>
      </c>
      <c r="D1020" s="157" t="s">
        <v>46</v>
      </c>
      <c r="E1020" s="196" t="s">
        <v>39</v>
      </c>
      <c r="F1020" s="196"/>
      <c r="G1020" s="7" t="s">
        <v>47</v>
      </c>
      <c r="H1020" s="10">
        <v>0.115</v>
      </c>
      <c r="I1020" s="9">
        <v>23.62</v>
      </c>
      <c r="J1020" s="9">
        <v>2.71</v>
      </c>
    </row>
    <row r="1021" spans="1:10" x14ac:dyDescent="0.2">
      <c r="A1021" s="155" t="s">
        <v>48</v>
      </c>
      <c r="B1021" s="12" t="s">
        <v>356</v>
      </c>
      <c r="C1021" s="155" t="s">
        <v>19</v>
      </c>
      <c r="D1021" s="155" t="s">
        <v>357</v>
      </c>
      <c r="E1021" s="193" t="s">
        <v>27</v>
      </c>
      <c r="F1021" s="193"/>
      <c r="G1021" s="11" t="s">
        <v>82</v>
      </c>
      <c r="H1021" s="14">
        <v>6.4000000000000001E-2</v>
      </c>
      <c r="I1021" s="13">
        <v>46.68</v>
      </c>
      <c r="J1021" s="13">
        <v>2.98</v>
      </c>
    </row>
    <row r="1022" spans="1:10" x14ac:dyDescent="0.2">
      <c r="A1022" s="155" t="s">
        <v>48</v>
      </c>
      <c r="B1022" s="12" t="s">
        <v>358</v>
      </c>
      <c r="C1022" s="155" t="s">
        <v>19</v>
      </c>
      <c r="D1022" s="155" t="s">
        <v>359</v>
      </c>
      <c r="E1022" s="193" t="s">
        <v>27</v>
      </c>
      <c r="F1022" s="193"/>
      <c r="G1022" s="11" t="s">
        <v>82</v>
      </c>
      <c r="H1022" s="14">
        <v>0.32200000000000001</v>
      </c>
      <c r="I1022" s="13">
        <v>76.81</v>
      </c>
      <c r="J1022" s="13">
        <v>24.73</v>
      </c>
    </row>
    <row r="1023" spans="1:10" x14ac:dyDescent="0.2">
      <c r="A1023" s="155" t="s">
        <v>48</v>
      </c>
      <c r="B1023" s="12" t="s">
        <v>360</v>
      </c>
      <c r="C1023" s="155" t="s">
        <v>19</v>
      </c>
      <c r="D1023" s="155" t="s">
        <v>361</v>
      </c>
      <c r="E1023" s="193" t="s">
        <v>27</v>
      </c>
      <c r="F1023" s="193"/>
      <c r="G1023" s="11" t="s">
        <v>136</v>
      </c>
      <c r="H1023" s="14">
        <v>0.01</v>
      </c>
      <c r="I1023" s="13">
        <v>10.210000000000001</v>
      </c>
      <c r="J1023" s="13">
        <v>0.1</v>
      </c>
    </row>
    <row r="1024" spans="1:10" x14ac:dyDescent="0.2">
      <c r="A1024" s="155" t="s">
        <v>48</v>
      </c>
      <c r="B1024" s="12" t="s">
        <v>354</v>
      </c>
      <c r="C1024" s="155" t="s">
        <v>19</v>
      </c>
      <c r="D1024" s="155" t="s">
        <v>355</v>
      </c>
      <c r="E1024" s="193" t="s">
        <v>27</v>
      </c>
      <c r="F1024" s="193"/>
      <c r="G1024" s="11" t="s">
        <v>82</v>
      </c>
      <c r="H1024" s="14">
        <v>0.2016</v>
      </c>
      <c r="I1024" s="13">
        <v>115.65</v>
      </c>
      <c r="J1024" s="13">
        <v>23.31</v>
      </c>
    </row>
    <row r="1025" spans="1:10" x14ac:dyDescent="0.2">
      <c r="A1025" s="156"/>
      <c r="B1025" s="156"/>
      <c r="C1025" s="156"/>
      <c r="D1025" s="156"/>
      <c r="E1025" s="156" t="s">
        <v>40</v>
      </c>
      <c r="F1025" s="15">
        <v>9.92</v>
      </c>
      <c r="G1025" s="156" t="s">
        <v>41</v>
      </c>
      <c r="H1025" s="15">
        <v>0</v>
      </c>
      <c r="I1025" s="156" t="s">
        <v>42</v>
      </c>
      <c r="J1025" s="15">
        <v>9.92</v>
      </c>
    </row>
    <row r="1026" spans="1:10" ht="15" customHeight="1" thickBot="1" x14ac:dyDescent="0.25">
      <c r="A1026" s="156"/>
      <c r="B1026" s="156"/>
      <c r="C1026" s="156"/>
      <c r="D1026" s="156"/>
      <c r="E1026" s="156" t="s">
        <v>43</v>
      </c>
      <c r="F1026" s="15">
        <v>14.81</v>
      </c>
      <c r="G1026" s="156"/>
      <c r="H1026" s="197" t="s">
        <v>44</v>
      </c>
      <c r="I1026" s="197"/>
      <c r="J1026" s="15">
        <v>77.89</v>
      </c>
    </row>
    <row r="1027" spans="1:10" ht="15" thickTop="1" x14ac:dyDescent="0.2">
      <c r="A1027" s="125"/>
      <c r="B1027" s="125"/>
      <c r="C1027" s="125"/>
      <c r="D1027" s="125"/>
      <c r="E1027" s="125"/>
      <c r="F1027" s="125"/>
      <c r="G1027" s="125"/>
      <c r="H1027" s="125"/>
      <c r="I1027" s="125"/>
      <c r="J1027" s="125"/>
    </row>
    <row r="1028" spans="1:10" ht="15" x14ac:dyDescent="0.2">
      <c r="A1028" s="158" t="s">
        <v>1822</v>
      </c>
      <c r="B1028" s="161" t="s">
        <v>5</v>
      </c>
      <c r="C1028" s="158" t="s">
        <v>6</v>
      </c>
      <c r="D1028" s="158" t="s">
        <v>7</v>
      </c>
      <c r="E1028" s="194" t="s">
        <v>29</v>
      </c>
      <c r="F1028" s="194"/>
      <c r="G1028" s="163" t="s">
        <v>8</v>
      </c>
      <c r="H1028" s="161" t="s">
        <v>9</v>
      </c>
      <c r="I1028" s="161" t="s">
        <v>10</v>
      </c>
      <c r="J1028" s="161" t="s">
        <v>12</v>
      </c>
    </row>
    <row r="1029" spans="1:10" ht="25.5" x14ac:dyDescent="0.2">
      <c r="A1029" s="159" t="s">
        <v>37</v>
      </c>
      <c r="B1029" s="120" t="s">
        <v>1823</v>
      </c>
      <c r="C1029" s="159" t="s">
        <v>16</v>
      </c>
      <c r="D1029" s="159" t="s">
        <v>1824</v>
      </c>
      <c r="E1029" s="195" t="s">
        <v>214</v>
      </c>
      <c r="F1029" s="195"/>
      <c r="G1029" s="121" t="s">
        <v>20</v>
      </c>
      <c r="H1029" s="124">
        <v>1</v>
      </c>
      <c r="I1029" s="122">
        <v>1.58</v>
      </c>
      <c r="J1029" s="122">
        <v>1.58</v>
      </c>
    </row>
    <row r="1030" spans="1:10" ht="25.5" customHeight="1" x14ac:dyDescent="0.2">
      <c r="A1030" s="157" t="s">
        <v>38</v>
      </c>
      <c r="B1030" s="8" t="s">
        <v>45</v>
      </c>
      <c r="C1030" s="157" t="s">
        <v>19</v>
      </c>
      <c r="D1030" s="157" t="s">
        <v>46</v>
      </c>
      <c r="E1030" s="196" t="s">
        <v>39</v>
      </c>
      <c r="F1030" s="196"/>
      <c r="G1030" s="7" t="s">
        <v>47</v>
      </c>
      <c r="H1030" s="10">
        <v>4.7570000000000001E-2</v>
      </c>
      <c r="I1030" s="9">
        <v>23.62</v>
      </c>
      <c r="J1030" s="9">
        <v>1.1200000000000001</v>
      </c>
    </row>
    <row r="1031" spans="1:10" ht="38.25" customHeight="1" x14ac:dyDescent="0.2">
      <c r="A1031" s="157" t="s">
        <v>38</v>
      </c>
      <c r="B1031" s="8" t="s">
        <v>315</v>
      </c>
      <c r="C1031" s="157" t="s">
        <v>19</v>
      </c>
      <c r="D1031" s="157" t="s">
        <v>316</v>
      </c>
      <c r="E1031" s="196" t="s">
        <v>143</v>
      </c>
      <c r="F1031" s="196"/>
      <c r="G1031" s="7" t="s">
        <v>144</v>
      </c>
      <c r="H1031" s="10">
        <v>4.2950000000000002E-3</v>
      </c>
      <c r="I1031" s="9">
        <v>10.4</v>
      </c>
      <c r="J1031" s="9">
        <v>0.04</v>
      </c>
    </row>
    <row r="1032" spans="1:10" ht="25.5" customHeight="1" x14ac:dyDescent="0.2">
      <c r="A1032" s="157" t="s">
        <v>38</v>
      </c>
      <c r="B1032" s="8" t="s">
        <v>145</v>
      </c>
      <c r="C1032" s="157" t="s">
        <v>19</v>
      </c>
      <c r="D1032" s="157" t="s">
        <v>146</v>
      </c>
      <c r="E1032" s="196" t="s">
        <v>39</v>
      </c>
      <c r="F1032" s="196"/>
      <c r="G1032" s="7" t="s">
        <v>47</v>
      </c>
      <c r="H1032" s="10">
        <v>1.304E-2</v>
      </c>
      <c r="I1032" s="9">
        <v>32.369999999999997</v>
      </c>
      <c r="J1032" s="9">
        <v>0.42</v>
      </c>
    </row>
    <row r="1033" spans="1:10" x14ac:dyDescent="0.2">
      <c r="A1033" s="156"/>
      <c r="B1033" s="156"/>
      <c r="C1033" s="156"/>
      <c r="D1033" s="156"/>
      <c r="E1033" s="156" t="s">
        <v>40</v>
      </c>
      <c r="F1033" s="15">
        <v>1.29</v>
      </c>
      <c r="G1033" s="156" t="s">
        <v>41</v>
      </c>
      <c r="H1033" s="15">
        <v>0</v>
      </c>
      <c r="I1033" s="156" t="s">
        <v>42</v>
      </c>
      <c r="J1033" s="15">
        <v>1.29</v>
      </c>
    </row>
    <row r="1034" spans="1:10" ht="15" customHeight="1" thickBot="1" x14ac:dyDescent="0.25">
      <c r="A1034" s="156"/>
      <c r="B1034" s="156"/>
      <c r="C1034" s="156"/>
      <c r="D1034" s="156"/>
      <c r="E1034" s="156" t="s">
        <v>43</v>
      </c>
      <c r="F1034" s="15">
        <v>0.37</v>
      </c>
      <c r="G1034" s="156"/>
      <c r="H1034" s="197" t="s">
        <v>44</v>
      </c>
      <c r="I1034" s="197"/>
      <c r="J1034" s="15">
        <v>1.95</v>
      </c>
    </row>
    <row r="1035" spans="1:10" ht="15" thickTop="1" x14ac:dyDescent="0.2">
      <c r="A1035" s="125"/>
      <c r="B1035" s="125"/>
      <c r="C1035" s="125"/>
      <c r="D1035" s="125"/>
      <c r="E1035" s="125"/>
      <c r="F1035" s="125"/>
      <c r="G1035" s="125"/>
      <c r="H1035" s="125"/>
      <c r="I1035" s="125"/>
      <c r="J1035" s="125"/>
    </row>
    <row r="1036" spans="1:10" ht="15" x14ac:dyDescent="0.2">
      <c r="A1036" s="158" t="s">
        <v>1838</v>
      </c>
      <c r="B1036" s="161" t="s">
        <v>5</v>
      </c>
      <c r="C1036" s="158" t="s">
        <v>6</v>
      </c>
      <c r="D1036" s="158" t="s">
        <v>7</v>
      </c>
      <c r="E1036" s="194" t="s">
        <v>29</v>
      </c>
      <c r="F1036" s="194"/>
      <c r="G1036" s="163" t="s">
        <v>8</v>
      </c>
      <c r="H1036" s="161" t="s">
        <v>9</v>
      </c>
      <c r="I1036" s="161" t="s">
        <v>10</v>
      </c>
      <c r="J1036" s="161" t="s">
        <v>12</v>
      </c>
    </row>
    <row r="1037" spans="1:10" ht="25.5" x14ac:dyDescent="0.2">
      <c r="A1037" s="159" t="s">
        <v>37</v>
      </c>
      <c r="B1037" s="120" t="s">
        <v>1839</v>
      </c>
      <c r="C1037" s="159" t="s">
        <v>16</v>
      </c>
      <c r="D1037" s="159" t="s">
        <v>1840</v>
      </c>
      <c r="E1037" s="195" t="s">
        <v>209</v>
      </c>
      <c r="F1037" s="195"/>
      <c r="G1037" s="121" t="s">
        <v>20</v>
      </c>
      <c r="H1037" s="124">
        <v>1</v>
      </c>
      <c r="I1037" s="122">
        <v>44.45</v>
      </c>
      <c r="J1037" s="122">
        <v>44.45</v>
      </c>
    </row>
    <row r="1038" spans="1:10" ht="25.5" customHeight="1" x14ac:dyDescent="0.2">
      <c r="A1038" s="157" t="s">
        <v>38</v>
      </c>
      <c r="B1038" s="8" t="s">
        <v>45</v>
      </c>
      <c r="C1038" s="157" t="s">
        <v>19</v>
      </c>
      <c r="D1038" s="157" t="s">
        <v>46</v>
      </c>
      <c r="E1038" s="196" t="s">
        <v>39</v>
      </c>
      <c r="F1038" s="196"/>
      <c r="G1038" s="7" t="s">
        <v>47</v>
      </c>
      <c r="H1038" s="10">
        <v>0.31280000000000002</v>
      </c>
      <c r="I1038" s="9">
        <v>23.62</v>
      </c>
      <c r="J1038" s="9">
        <v>7.38</v>
      </c>
    </row>
    <row r="1039" spans="1:10" ht="25.5" customHeight="1" x14ac:dyDescent="0.2">
      <c r="A1039" s="157" t="s">
        <v>38</v>
      </c>
      <c r="B1039" s="8" t="s">
        <v>3583</v>
      </c>
      <c r="C1039" s="157" t="s">
        <v>19</v>
      </c>
      <c r="D1039" s="157" t="s">
        <v>3584</v>
      </c>
      <c r="E1039" s="196" t="s">
        <v>39</v>
      </c>
      <c r="F1039" s="196"/>
      <c r="G1039" s="7" t="s">
        <v>47</v>
      </c>
      <c r="H1039" s="10">
        <v>7.8200000000000006E-2</v>
      </c>
      <c r="I1039" s="9">
        <v>24.78</v>
      </c>
      <c r="J1039" s="9">
        <v>1.93</v>
      </c>
    </row>
    <row r="1040" spans="1:10" x14ac:dyDescent="0.2">
      <c r="A1040" s="155" t="s">
        <v>48</v>
      </c>
      <c r="B1040" s="12" t="s">
        <v>3585</v>
      </c>
      <c r="C1040" s="155" t="s">
        <v>19</v>
      </c>
      <c r="D1040" s="155" t="s">
        <v>3586</v>
      </c>
      <c r="E1040" s="193" t="s">
        <v>27</v>
      </c>
      <c r="F1040" s="193"/>
      <c r="G1040" s="11" t="s">
        <v>137</v>
      </c>
      <c r="H1040" s="14">
        <v>0.15</v>
      </c>
      <c r="I1040" s="13">
        <v>154.28</v>
      </c>
      <c r="J1040" s="13">
        <v>23.14</v>
      </c>
    </row>
    <row r="1041" spans="1:10" ht="25.5" x14ac:dyDescent="0.2">
      <c r="A1041" s="155" t="s">
        <v>48</v>
      </c>
      <c r="B1041" s="12" t="s">
        <v>3587</v>
      </c>
      <c r="C1041" s="155" t="s">
        <v>19</v>
      </c>
      <c r="D1041" s="155" t="s">
        <v>3588</v>
      </c>
      <c r="E1041" s="193" t="s">
        <v>27</v>
      </c>
      <c r="F1041" s="193"/>
      <c r="G1041" s="11" t="s">
        <v>20</v>
      </c>
      <c r="H1041" s="14">
        <v>1</v>
      </c>
      <c r="I1041" s="13">
        <v>12</v>
      </c>
      <c r="J1041" s="13">
        <v>12</v>
      </c>
    </row>
    <row r="1042" spans="1:10" x14ac:dyDescent="0.2">
      <c r="A1042" s="156"/>
      <c r="B1042" s="156"/>
      <c r="C1042" s="156"/>
      <c r="D1042" s="156"/>
      <c r="E1042" s="156" t="s">
        <v>40</v>
      </c>
      <c r="F1042" s="15">
        <v>7.75</v>
      </c>
      <c r="G1042" s="156" t="s">
        <v>41</v>
      </c>
      <c r="H1042" s="15">
        <v>0</v>
      </c>
      <c r="I1042" s="156" t="s">
        <v>42</v>
      </c>
      <c r="J1042" s="15">
        <v>7.75</v>
      </c>
    </row>
    <row r="1043" spans="1:10" ht="15" customHeight="1" thickBot="1" x14ac:dyDescent="0.25">
      <c r="A1043" s="156"/>
      <c r="B1043" s="156"/>
      <c r="C1043" s="156"/>
      <c r="D1043" s="156"/>
      <c r="E1043" s="156" t="s">
        <v>43</v>
      </c>
      <c r="F1043" s="15">
        <v>10.43</v>
      </c>
      <c r="G1043" s="156"/>
      <c r="H1043" s="197" t="s">
        <v>44</v>
      </c>
      <c r="I1043" s="197"/>
      <c r="J1043" s="15">
        <v>54.88</v>
      </c>
    </row>
    <row r="1044" spans="1:10" ht="15" thickTop="1" x14ac:dyDescent="0.2">
      <c r="A1044" s="125"/>
      <c r="B1044" s="125"/>
      <c r="C1044" s="125"/>
      <c r="D1044" s="125"/>
      <c r="E1044" s="125"/>
      <c r="F1044" s="125"/>
      <c r="G1044" s="125"/>
      <c r="H1044" s="125"/>
      <c r="I1044" s="125"/>
      <c r="J1044" s="125"/>
    </row>
    <row r="1045" spans="1:10" ht="15" x14ac:dyDescent="0.2">
      <c r="A1045" s="158" t="s">
        <v>1842</v>
      </c>
      <c r="B1045" s="161" t="s">
        <v>5</v>
      </c>
      <c r="C1045" s="158" t="s">
        <v>6</v>
      </c>
      <c r="D1045" s="158" t="s">
        <v>7</v>
      </c>
      <c r="E1045" s="194" t="s">
        <v>29</v>
      </c>
      <c r="F1045" s="194"/>
      <c r="G1045" s="163" t="s">
        <v>8</v>
      </c>
      <c r="H1045" s="161" t="s">
        <v>9</v>
      </c>
      <c r="I1045" s="161" t="s">
        <v>10</v>
      </c>
      <c r="J1045" s="161" t="s">
        <v>12</v>
      </c>
    </row>
    <row r="1046" spans="1:10" ht="51" x14ac:dyDescent="0.2">
      <c r="A1046" s="159" t="s">
        <v>37</v>
      </c>
      <c r="B1046" s="120" t="s">
        <v>1843</v>
      </c>
      <c r="C1046" s="159" t="s">
        <v>16</v>
      </c>
      <c r="D1046" s="159" t="s">
        <v>1844</v>
      </c>
      <c r="E1046" s="195" t="s">
        <v>209</v>
      </c>
      <c r="F1046" s="195"/>
      <c r="G1046" s="121" t="s">
        <v>716</v>
      </c>
      <c r="H1046" s="124">
        <v>1</v>
      </c>
      <c r="I1046" s="122">
        <v>1066.5899999999999</v>
      </c>
      <c r="J1046" s="122">
        <v>1066.5899999999999</v>
      </c>
    </row>
    <row r="1047" spans="1:10" ht="38.25" x14ac:dyDescent="0.2">
      <c r="A1047" s="157" t="s">
        <v>38</v>
      </c>
      <c r="B1047" s="8" t="s">
        <v>3589</v>
      </c>
      <c r="C1047" s="157" t="s">
        <v>19</v>
      </c>
      <c r="D1047" s="157" t="s">
        <v>3590</v>
      </c>
      <c r="E1047" s="196" t="s">
        <v>142</v>
      </c>
      <c r="F1047" s="196"/>
      <c r="G1047" s="7" t="s">
        <v>158</v>
      </c>
      <c r="H1047" s="10">
        <v>3.25</v>
      </c>
      <c r="I1047" s="9">
        <v>16.989999999999998</v>
      </c>
      <c r="J1047" s="9">
        <v>55.21</v>
      </c>
    </row>
    <row r="1048" spans="1:10" ht="38.25" x14ac:dyDescent="0.2">
      <c r="A1048" s="157" t="s">
        <v>38</v>
      </c>
      <c r="B1048" s="8" t="s">
        <v>3591</v>
      </c>
      <c r="C1048" s="157" t="s">
        <v>19</v>
      </c>
      <c r="D1048" s="157" t="s">
        <v>3592</v>
      </c>
      <c r="E1048" s="196" t="s">
        <v>142</v>
      </c>
      <c r="F1048" s="196"/>
      <c r="G1048" s="7" t="s">
        <v>158</v>
      </c>
      <c r="H1048" s="10">
        <v>1.3</v>
      </c>
      <c r="I1048" s="9">
        <v>22.58</v>
      </c>
      <c r="J1048" s="9">
        <v>29.35</v>
      </c>
    </row>
    <row r="1049" spans="1:10" ht="38.25" x14ac:dyDescent="0.2">
      <c r="A1049" s="157" t="s">
        <v>38</v>
      </c>
      <c r="B1049" s="8" t="s">
        <v>3593</v>
      </c>
      <c r="C1049" s="157" t="s">
        <v>16</v>
      </c>
      <c r="D1049" s="157" t="s">
        <v>3594</v>
      </c>
      <c r="E1049" s="196" t="s">
        <v>142</v>
      </c>
      <c r="F1049" s="196"/>
      <c r="G1049" s="7" t="s">
        <v>20</v>
      </c>
      <c r="H1049" s="10">
        <v>0.6</v>
      </c>
      <c r="I1049" s="9">
        <v>67.28</v>
      </c>
      <c r="J1049" s="9">
        <v>40.36</v>
      </c>
    </row>
    <row r="1050" spans="1:10" ht="38.25" x14ac:dyDescent="0.2">
      <c r="A1050" s="157" t="s">
        <v>38</v>
      </c>
      <c r="B1050" s="8" t="s">
        <v>3595</v>
      </c>
      <c r="C1050" s="157" t="s">
        <v>16</v>
      </c>
      <c r="D1050" s="157" t="s">
        <v>3596</v>
      </c>
      <c r="E1050" s="196" t="s">
        <v>142</v>
      </c>
      <c r="F1050" s="196"/>
      <c r="G1050" s="7" t="s">
        <v>20</v>
      </c>
      <c r="H1050" s="10">
        <v>1.3</v>
      </c>
      <c r="I1050" s="9">
        <v>106.98</v>
      </c>
      <c r="J1050" s="9">
        <v>139.07</v>
      </c>
    </row>
    <row r="1051" spans="1:10" ht="38.25" x14ac:dyDescent="0.2">
      <c r="A1051" s="157" t="s">
        <v>38</v>
      </c>
      <c r="B1051" s="8" t="s">
        <v>503</v>
      </c>
      <c r="C1051" s="157" t="s">
        <v>19</v>
      </c>
      <c r="D1051" s="157" t="s">
        <v>504</v>
      </c>
      <c r="E1051" s="196" t="s">
        <v>142</v>
      </c>
      <c r="F1051" s="196"/>
      <c r="G1051" s="7" t="s">
        <v>137</v>
      </c>
      <c r="H1051" s="10">
        <v>4.2000000000000003E-2</v>
      </c>
      <c r="I1051" s="9">
        <v>759.59</v>
      </c>
      <c r="J1051" s="9">
        <v>31.9</v>
      </c>
    </row>
    <row r="1052" spans="1:10" ht="38.25" x14ac:dyDescent="0.2">
      <c r="A1052" s="157" t="s">
        <v>38</v>
      </c>
      <c r="B1052" s="8" t="s">
        <v>3597</v>
      </c>
      <c r="C1052" s="157" t="s">
        <v>19</v>
      </c>
      <c r="D1052" s="157" t="s">
        <v>3598</v>
      </c>
      <c r="E1052" s="196" t="s">
        <v>142</v>
      </c>
      <c r="F1052" s="196"/>
      <c r="G1052" s="7" t="s">
        <v>137</v>
      </c>
      <c r="H1052" s="10">
        <v>6.5000000000000002E-2</v>
      </c>
      <c r="I1052" s="9">
        <v>687.57</v>
      </c>
      <c r="J1052" s="9">
        <v>44.69</v>
      </c>
    </row>
    <row r="1053" spans="1:10" ht="38.25" x14ac:dyDescent="0.2">
      <c r="A1053" s="157" t="s">
        <v>38</v>
      </c>
      <c r="B1053" s="8" t="s">
        <v>3599</v>
      </c>
      <c r="C1053" s="157" t="s">
        <v>19</v>
      </c>
      <c r="D1053" s="157" t="s">
        <v>3600</v>
      </c>
      <c r="E1053" s="196" t="s">
        <v>142</v>
      </c>
      <c r="F1053" s="196"/>
      <c r="G1053" s="7" t="s">
        <v>23</v>
      </c>
      <c r="H1053" s="10">
        <v>4</v>
      </c>
      <c r="I1053" s="9">
        <v>93.98</v>
      </c>
      <c r="J1053" s="9">
        <v>375.92</v>
      </c>
    </row>
    <row r="1054" spans="1:10" ht="38.25" x14ac:dyDescent="0.2">
      <c r="A1054" s="157" t="s">
        <v>38</v>
      </c>
      <c r="B1054" s="8" t="s">
        <v>3601</v>
      </c>
      <c r="C1054" s="157" t="s">
        <v>19</v>
      </c>
      <c r="D1054" s="157" t="s">
        <v>3602</v>
      </c>
      <c r="E1054" s="196" t="s">
        <v>179</v>
      </c>
      <c r="F1054" s="196"/>
      <c r="G1054" s="7" t="s">
        <v>137</v>
      </c>
      <c r="H1054" s="10">
        <v>4.2000000000000003E-2</v>
      </c>
      <c r="I1054" s="9">
        <v>56.31</v>
      </c>
      <c r="J1054" s="9">
        <v>2.36</v>
      </c>
    </row>
    <row r="1055" spans="1:10" ht="25.5" customHeight="1" x14ac:dyDescent="0.2">
      <c r="A1055" s="157" t="s">
        <v>38</v>
      </c>
      <c r="B1055" s="8" t="s">
        <v>494</v>
      </c>
      <c r="C1055" s="157" t="s">
        <v>19</v>
      </c>
      <c r="D1055" s="157" t="s">
        <v>495</v>
      </c>
      <c r="E1055" s="196" t="s">
        <v>142</v>
      </c>
      <c r="F1055" s="196"/>
      <c r="G1055" s="7" t="s">
        <v>158</v>
      </c>
      <c r="H1055" s="10">
        <v>2.52</v>
      </c>
      <c r="I1055" s="9">
        <v>21.91</v>
      </c>
      <c r="J1055" s="9">
        <v>55.21</v>
      </c>
    </row>
    <row r="1056" spans="1:10" ht="38.25" x14ac:dyDescent="0.2">
      <c r="A1056" s="157" t="s">
        <v>38</v>
      </c>
      <c r="B1056" s="8" t="s">
        <v>707</v>
      </c>
      <c r="C1056" s="157" t="s">
        <v>19</v>
      </c>
      <c r="D1056" s="157" t="s">
        <v>708</v>
      </c>
      <c r="E1056" s="196" t="s">
        <v>170</v>
      </c>
      <c r="F1056" s="196"/>
      <c r="G1056" s="7" t="s">
        <v>20</v>
      </c>
      <c r="H1056" s="10">
        <v>1.8</v>
      </c>
      <c r="I1056" s="9">
        <v>120.5</v>
      </c>
      <c r="J1056" s="9">
        <v>216.9</v>
      </c>
    </row>
    <row r="1057" spans="1:10" ht="25.5" customHeight="1" x14ac:dyDescent="0.2">
      <c r="A1057" s="157" t="s">
        <v>38</v>
      </c>
      <c r="B1057" s="8" t="s">
        <v>704</v>
      </c>
      <c r="C1057" s="157" t="s">
        <v>16</v>
      </c>
      <c r="D1057" s="157" t="s">
        <v>3603</v>
      </c>
      <c r="E1057" s="196" t="s">
        <v>142</v>
      </c>
      <c r="F1057" s="196"/>
      <c r="G1057" s="7" t="s">
        <v>23</v>
      </c>
      <c r="H1057" s="10">
        <v>1</v>
      </c>
      <c r="I1057" s="9">
        <v>75.62</v>
      </c>
      <c r="J1057" s="9">
        <v>75.62</v>
      </c>
    </row>
    <row r="1058" spans="1:10" x14ac:dyDescent="0.2">
      <c r="A1058" s="156"/>
      <c r="B1058" s="156"/>
      <c r="C1058" s="156"/>
      <c r="D1058" s="156"/>
      <c r="E1058" s="156" t="s">
        <v>40</v>
      </c>
      <c r="F1058" s="15">
        <v>511.33</v>
      </c>
      <c r="G1058" s="156" t="s">
        <v>41</v>
      </c>
      <c r="H1058" s="15">
        <v>0</v>
      </c>
      <c r="I1058" s="156" t="s">
        <v>42</v>
      </c>
      <c r="J1058" s="15">
        <v>511.33</v>
      </c>
    </row>
    <row r="1059" spans="1:10" ht="15" customHeight="1" thickBot="1" x14ac:dyDescent="0.25">
      <c r="A1059" s="156"/>
      <c r="B1059" s="156"/>
      <c r="C1059" s="156"/>
      <c r="D1059" s="156"/>
      <c r="E1059" s="156" t="s">
        <v>43</v>
      </c>
      <c r="F1059" s="15">
        <v>249.47</v>
      </c>
      <c r="G1059" s="156"/>
      <c r="H1059" s="197" t="s">
        <v>44</v>
      </c>
      <c r="I1059" s="197"/>
      <c r="J1059" s="15">
        <v>1316.06</v>
      </c>
    </row>
    <row r="1060" spans="1:10" ht="15" thickTop="1" x14ac:dyDescent="0.2">
      <c r="A1060" s="125"/>
      <c r="B1060" s="125"/>
      <c r="C1060" s="125"/>
      <c r="D1060" s="125"/>
      <c r="E1060" s="125"/>
      <c r="F1060" s="125"/>
      <c r="G1060" s="125"/>
      <c r="H1060" s="125"/>
      <c r="I1060" s="125"/>
      <c r="J1060" s="125"/>
    </row>
    <row r="1061" spans="1:10" ht="15" x14ac:dyDescent="0.2">
      <c r="A1061" s="158" t="s">
        <v>1847</v>
      </c>
      <c r="B1061" s="161" t="s">
        <v>5</v>
      </c>
      <c r="C1061" s="158" t="s">
        <v>6</v>
      </c>
      <c r="D1061" s="158" t="s">
        <v>7</v>
      </c>
      <c r="E1061" s="194" t="s">
        <v>29</v>
      </c>
      <c r="F1061" s="194"/>
      <c r="G1061" s="163" t="s">
        <v>8</v>
      </c>
      <c r="H1061" s="161" t="s">
        <v>9</v>
      </c>
      <c r="I1061" s="161" t="s">
        <v>10</v>
      </c>
      <c r="J1061" s="161" t="s">
        <v>12</v>
      </c>
    </row>
    <row r="1062" spans="1:10" ht="25.5" x14ac:dyDescent="0.2">
      <c r="A1062" s="159" t="s">
        <v>37</v>
      </c>
      <c r="B1062" s="120" t="s">
        <v>1848</v>
      </c>
      <c r="C1062" s="159" t="s">
        <v>16</v>
      </c>
      <c r="D1062" s="159" t="s">
        <v>1849</v>
      </c>
      <c r="E1062" s="195">
        <v>90</v>
      </c>
      <c r="F1062" s="195"/>
      <c r="G1062" s="121" t="s">
        <v>23</v>
      </c>
      <c r="H1062" s="124">
        <v>1</v>
      </c>
      <c r="I1062" s="122">
        <v>168</v>
      </c>
      <c r="J1062" s="122">
        <v>168</v>
      </c>
    </row>
    <row r="1063" spans="1:10" ht="25.5" customHeight="1" x14ac:dyDescent="0.2">
      <c r="A1063" s="157" t="s">
        <v>38</v>
      </c>
      <c r="B1063" s="8" t="s">
        <v>45</v>
      </c>
      <c r="C1063" s="157" t="s">
        <v>19</v>
      </c>
      <c r="D1063" s="157" t="s">
        <v>46</v>
      </c>
      <c r="E1063" s="196" t="s">
        <v>39</v>
      </c>
      <c r="F1063" s="196"/>
      <c r="G1063" s="7" t="s">
        <v>47</v>
      </c>
      <c r="H1063" s="10">
        <v>3.0209999999999999</v>
      </c>
      <c r="I1063" s="9">
        <v>23.62</v>
      </c>
      <c r="J1063" s="9">
        <v>71.349999999999994</v>
      </c>
    </row>
    <row r="1064" spans="1:10" ht="25.5" customHeight="1" x14ac:dyDescent="0.2">
      <c r="A1064" s="157" t="s">
        <v>38</v>
      </c>
      <c r="B1064" s="8" t="s">
        <v>145</v>
      </c>
      <c r="C1064" s="157" t="s">
        <v>19</v>
      </c>
      <c r="D1064" s="157" t="s">
        <v>146</v>
      </c>
      <c r="E1064" s="196" t="s">
        <v>39</v>
      </c>
      <c r="F1064" s="196"/>
      <c r="G1064" s="7" t="s">
        <v>47</v>
      </c>
      <c r="H1064" s="10">
        <v>2.5710000000000002</v>
      </c>
      <c r="I1064" s="9">
        <v>32.369999999999997</v>
      </c>
      <c r="J1064" s="9">
        <v>83.22</v>
      </c>
    </row>
    <row r="1065" spans="1:10" x14ac:dyDescent="0.2">
      <c r="A1065" s="155" t="s">
        <v>48</v>
      </c>
      <c r="B1065" s="12" t="s">
        <v>3604</v>
      </c>
      <c r="C1065" s="155" t="s">
        <v>19</v>
      </c>
      <c r="D1065" s="155" t="s">
        <v>3605</v>
      </c>
      <c r="E1065" s="193" t="s">
        <v>27</v>
      </c>
      <c r="F1065" s="193"/>
      <c r="G1065" s="11" t="s">
        <v>158</v>
      </c>
      <c r="H1065" s="14">
        <v>10.46</v>
      </c>
      <c r="I1065" s="13">
        <v>0.77</v>
      </c>
      <c r="J1065" s="13">
        <v>8.0500000000000007</v>
      </c>
    </row>
    <row r="1066" spans="1:10" ht="25.5" x14ac:dyDescent="0.2">
      <c r="A1066" s="155" t="s">
        <v>48</v>
      </c>
      <c r="B1066" s="12" t="s">
        <v>3606</v>
      </c>
      <c r="C1066" s="155" t="s">
        <v>19</v>
      </c>
      <c r="D1066" s="155" t="s">
        <v>3607</v>
      </c>
      <c r="E1066" s="193" t="s">
        <v>27</v>
      </c>
      <c r="F1066" s="193"/>
      <c r="G1066" s="11" t="s">
        <v>137</v>
      </c>
      <c r="H1066" s="14">
        <v>3.7999999999999999E-2</v>
      </c>
      <c r="I1066" s="13">
        <v>141.83000000000001</v>
      </c>
      <c r="J1066" s="13">
        <v>5.38</v>
      </c>
    </row>
    <row r="1067" spans="1:10" x14ac:dyDescent="0.2">
      <c r="A1067" s="156"/>
      <c r="B1067" s="156"/>
      <c r="C1067" s="156"/>
      <c r="D1067" s="156"/>
      <c r="E1067" s="156" t="s">
        <v>40</v>
      </c>
      <c r="F1067" s="15">
        <v>132.01</v>
      </c>
      <c r="G1067" s="156" t="s">
        <v>41</v>
      </c>
      <c r="H1067" s="15">
        <v>0</v>
      </c>
      <c r="I1067" s="156" t="s">
        <v>42</v>
      </c>
      <c r="J1067" s="15">
        <v>132.01</v>
      </c>
    </row>
    <row r="1068" spans="1:10" ht="15" customHeight="1" thickBot="1" x14ac:dyDescent="0.25">
      <c r="A1068" s="156"/>
      <c r="B1068" s="156"/>
      <c r="C1068" s="156"/>
      <c r="D1068" s="156"/>
      <c r="E1068" s="156" t="s">
        <v>43</v>
      </c>
      <c r="F1068" s="15">
        <v>39.25</v>
      </c>
      <c r="G1068" s="156"/>
      <c r="H1068" s="197" t="s">
        <v>44</v>
      </c>
      <c r="I1068" s="197"/>
      <c r="J1068" s="15">
        <v>207.25</v>
      </c>
    </row>
    <row r="1069" spans="1:10" ht="15" thickTop="1" x14ac:dyDescent="0.2">
      <c r="A1069" s="125"/>
      <c r="B1069" s="125"/>
      <c r="C1069" s="125"/>
      <c r="D1069" s="125"/>
      <c r="E1069" s="125"/>
      <c r="F1069" s="125"/>
      <c r="G1069" s="125"/>
      <c r="H1069" s="125"/>
      <c r="I1069" s="125"/>
      <c r="J1069" s="125"/>
    </row>
    <row r="1070" spans="1:10" ht="15" x14ac:dyDescent="0.2">
      <c r="A1070" s="158" t="s">
        <v>1854</v>
      </c>
      <c r="B1070" s="161" t="s">
        <v>5</v>
      </c>
      <c r="C1070" s="158" t="s">
        <v>6</v>
      </c>
      <c r="D1070" s="158" t="s">
        <v>7</v>
      </c>
      <c r="E1070" s="194" t="s">
        <v>29</v>
      </c>
      <c r="F1070" s="194"/>
      <c r="G1070" s="163" t="s">
        <v>8</v>
      </c>
      <c r="H1070" s="161" t="s">
        <v>9</v>
      </c>
      <c r="I1070" s="161" t="s">
        <v>10</v>
      </c>
      <c r="J1070" s="161" t="s">
        <v>12</v>
      </c>
    </row>
    <row r="1071" spans="1:10" ht="25.5" customHeight="1" x14ac:dyDescent="0.2">
      <c r="A1071" s="159" t="s">
        <v>37</v>
      </c>
      <c r="B1071" s="120" t="s">
        <v>1855</v>
      </c>
      <c r="C1071" s="159" t="s">
        <v>16</v>
      </c>
      <c r="D1071" s="159" t="s">
        <v>1856</v>
      </c>
      <c r="E1071" s="195" t="s">
        <v>39</v>
      </c>
      <c r="F1071" s="195"/>
      <c r="G1071" s="121" t="s">
        <v>136</v>
      </c>
      <c r="H1071" s="124">
        <v>1</v>
      </c>
      <c r="I1071" s="122">
        <v>250.99</v>
      </c>
      <c r="J1071" s="122">
        <v>250.99</v>
      </c>
    </row>
    <row r="1072" spans="1:10" ht="25.5" customHeight="1" x14ac:dyDescent="0.2">
      <c r="A1072" s="157" t="s">
        <v>38</v>
      </c>
      <c r="B1072" s="8" t="s">
        <v>145</v>
      </c>
      <c r="C1072" s="157" t="s">
        <v>19</v>
      </c>
      <c r="D1072" s="157" t="s">
        <v>146</v>
      </c>
      <c r="E1072" s="196" t="s">
        <v>39</v>
      </c>
      <c r="F1072" s="196"/>
      <c r="G1072" s="7" t="s">
        <v>47</v>
      </c>
      <c r="H1072" s="10">
        <v>0.5</v>
      </c>
      <c r="I1072" s="9">
        <v>32.369999999999997</v>
      </c>
      <c r="J1072" s="9">
        <v>16.18</v>
      </c>
    </row>
    <row r="1073" spans="1:10" ht="25.5" customHeight="1" x14ac:dyDescent="0.2">
      <c r="A1073" s="157" t="s">
        <v>38</v>
      </c>
      <c r="B1073" s="8" t="s">
        <v>45</v>
      </c>
      <c r="C1073" s="157" t="s">
        <v>19</v>
      </c>
      <c r="D1073" s="157" t="s">
        <v>46</v>
      </c>
      <c r="E1073" s="196" t="s">
        <v>39</v>
      </c>
      <c r="F1073" s="196"/>
      <c r="G1073" s="7" t="s">
        <v>47</v>
      </c>
      <c r="H1073" s="10">
        <v>0.5</v>
      </c>
      <c r="I1073" s="9">
        <v>23.62</v>
      </c>
      <c r="J1073" s="9">
        <v>11.81</v>
      </c>
    </row>
    <row r="1074" spans="1:10" ht="25.5" x14ac:dyDescent="0.2">
      <c r="A1074" s="155" t="s">
        <v>48</v>
      </c>
      <c r="B1074" s="12" t="s">
        <v>3608</v>
      </c>
      <c r="C1074" s="155" t="s">
        <v>16</v>
      </c>
      <c r="D1074" s="155" t="s">
        <v>3609</v>
      </c>
      <c r="E1074" s="193" t="s">
        <v>27</v>
      </c>
      <c r="F1074" s="193"/>
      <c r="G1074" s="11" t="s">
        <v>3529</v>
      </c>
      <c r="H1074" s="14">
        <v>1</v>
      </c>
      <c r="I1074" s="13">
        <v>223</v>
      </c>
      <c r="J1074" s="13">
        <v>223</v>
      </c>
    </row>
    <row r="1075" spans="1:10" x14ac:dyDescent="0.2">
      <c r="A1075" s="156"/>
      <c r="B1075" s="156"/>
      <c r="C1075" s="156"/>
      <c r="D1075" s="156"/>
      <c r="E1075" s="156" t="s">
        <v>40</v>
      </c>
      <c r="F1075" s="15">
        <v>23.95</v>
      </c>
      <c r="G1075" s="156" t="s">
        <v>41</v>
      </c>
      <c r="H1075" s="15">
        <v>0</v>
      </c>
      <c r="I1075" s="156" t="s">
        <v>42</v>
      </c>
      <c r="J1075" s="15">
        <v>23.95</v>
      </c>
    </row>
    <row r="1076" spans="1:10" ht="15" customHeight="1" thickBot="1" x14ac:dyDescent="0.25">
      <c r="A1076" s="156"/>
      <c r="B1076" s="156"/>
      <c r="C1076" s="156"/>
      <c r="D1076" s="156"/>
      <c r="E1076" s="156" t="s">
        <v>43</v>
      </c>
      <c r="F1076" s="15">
        <v>58.94</v>
      </c>
      <c r="G1076" s="156"/>
      <c r="H1076" s="197" t="s">
        <v>44</v>
      </c>
      <c r="I1076" s="197"/>
      <c r="J1076" s="15">
        <v>309.93</v>
      </c>
    </row>
    <row r="1077" spans="1:10" ht="15" thickTop="1" x14ac:dyDescent="0.2">
      <c r="A1077" s="125"/>
      <c r="B1077" s="125"/>
      <c r="C1077" s="125"/>
      <c r="D1077" s="125"/>
      <c r="E1077" s="125"/>
      <c r="F1077" s="125"/>
      <c r="G1077" s="125"/>
      <c r="H1077" s="125"/>
      <c r="I1077" s="125"/>
      <c r="J1077" s="125"/>
    </row>
    <row r="1078" spans="1:10" ht="15" x14ac:dyDescent="0.2">
      <c r="A1078" s="158" t="s">
        <v>1894</v>
      </c>
      <c r="B1078" s="161" t="s">
        <v>5</v>
      </c>
      <c r="C1078" s="158" t="s">
        <v>6</v>
      </c>
      <c r="D1078" s="158" t="s">
        <v>7</v>
      </c>
      <c r="E1078" s="194" t="s">
        <v>29</v>
      </c>
      <c r="F1078" s="194"/>
      <c r="G1078" s="163" t="s">
        <v>8</v>
      </c>
      <c r="H1078" s="161" t="s">
        <v>9</v>
      </c>
      <c r="I1078" s="161" t="s">
        <v>10</v>
      </c>
      <c r="J1078" s="161" t="s">
        <v>12</v>
      </c>
    </row>
    <row r="1079" spans="1:10" x14ac:dyDescent="0.2">
      <c r="A1079" s="159" t="s">
        <v>37</v>
      </c>
      <c r="B1079" s="120" t="s">
        <v>206</v>
      </c>
      <c r="C1079" s="159" t="s">
        <v>16</v>
      </c>
      <c r="D1079" s="159" t="s">
        <v>207</v>
      </c>
      <c r="E1079" s="195">
        <v>164</v>
      </c>
      <c r="F1079" s="195"/>
      <c r="G1079" s="121" t="s">
        <v>20</v>
      </c>
      <c r="H1079" s="124">
        <v>1</v>
      </c>
      <c r="I1079" s="122">
        <v>3.47</v>
      </c>
      <c r="J1079" s="122">
        <v>3.47</v>
      </c>
    </row>
    <row r="1080" spans="1:10" ht="25.5" customHeight="1" x14ac:dyDescent="0.2">
      <c r="A1080" s="157" t="s">
        <v>38</v>
      </c>
      <c r="B1080" s="8" t="s">
        <v>45</v>
      </c>
      <c r="C1080" s="157" t="s">
        <v>19</v>
      </c>
      <c r="D1080" s="157" t="s">
        <v>46</v>
      </c>
      <c r="E1080" s="196" t="s">
        <v>39</v>
      </c>
      <c r="F1080" s="196"/>
      <c r="G1080" s="7" t="s">
        <v>47</v>
      </c>
      <c r="H1080" s="10">
        <v>0.1</v>
      </c>
      <c r="I1080" s="9">
        <v>23.62</v>
      </c>
      <c r="J1080" s="9">
        <v>2.36</v>
      </c>
    </row>
    <row r="1081" spans="1:10" x14ac:dyDescent="0.2">
      <c r="A1081" s="155" t="s">
        <v>48</v>
      </c>
      <c r="B1081" s="12" t="s">
        <v>200</v>
      </c>
      <c r="C1081" s="155" t="s">
        <v>19</v>
      </c>
      <c r="D1081" s="155" t="s">
        <v>201</v>
      </c>
      <c r="E1081" s="193" t="s">
        <v>27</v>
      </c>
      <c r="F1081" s="193"/>
      <c r="G1081" s="11" t="s">
        <v>136</v>
      </c>
      <c r="H1081" s="14">
        <v>0.05</v>
      </c>
      <c r="I1081" s="13">
        <v>21.12</v>
      </c>
      <c r="J1081" s="13">
        <v>1.05</v>
      </c>
    </row>
    <row r="1082" spans="1:10" x14ac:dyDescent="0.2">
      <c r="A1082" s="155" t="s">
        <v>48</v>
      </c>
      <c r="B1082" s="12" t="s">
        <v>217</v>
      </c>
      <c r="C1082" s="155" t="s">
        <v>19</v>
      </c>
      <c r="D1082" s="155" t="s">
        <v>218</v>
      </c>
      <c r="E1082" s="193" t="s">
        <v>27</v>
      </c>
      <c r="F1082" s="193"/>
      <c r="G1082" s="11" t="s">
        <v>82</v>
      </c>
      <c r="H1082" s="14">
        <v>5.0000000000000001E-3</v>
      </c>
      <c r="I1082" s="13">
        <v>12.67</v>
      </c>
      <c r="J1082" s="13">
        <v>0.06</v>
      </c>
    </row>
    <row r="1083" spans="1:10" x14ac:dyDescent="0.2">
      <c r="A1083" s="156"/>
      <c r="B1083" s="156"/>
      <c r="C1083" s="156"/>
      <c r="D1083" s="156"/>
      <c r="E1083" s="156" t="s">
        <v>40</v>
      </c>
      <c r="F1083" s="15">
        <v>1.96</v>
      </c>
      <c r="G1083" s="156" t="s">
        <v>41</v>
      </c>
      <c r="H1083" s="15">
        <v>0</v>
      </c>
      <c r="I1083" s="156" t="s">
        <v>42</v>
      </c>
      <c r="J1083" s="15">
        <v>1.96</v>
      </c>
    </row>
    <row r="1084" spans="1:10" ht="15" customHeight="1" thickBot="1" x14ac:dyDescent="0.25">
      <c r="A1084" s="156"/>
      <c r="B1084" s="156"/>
      <c r="C1084" s="156"/>
      <c r="D1084" s="156"/>
      <c r="E1084" s="156" t="s">
        <v>43</v>
      </c>
      <c r="F1084" s="15">
        <v>0.81</v>
      </c>
      <c r="G1084" s="156"/>
      <c r="H1084" s="197" t="s">
        <v>44</v>
      </c>
      <c r="I1084" s="197"/>
      <c r="J1084" s="15">
        <v>4.28</v>
      </c>
    </row>
    <row r="1085" spans="1:10" ht="15" thickTop="1" x14ac:dyDescent="0.2">
      <c r="A1085" s="125"/>
      <c r="B1085" s="125"/>
      <c r="C1085" s="125"/>
      <c r="D1085" s="125"/>
      <c r="E1085" s="125"/>
      <c r="F1085" s="125"/>
      <c r="G1085" s="125"/>
      <c r="H1085" s="125"/>
      <c r="I1085" s="125"/>
      <c r="J1085" s="125"/>
    </row>
    <row r="1086" spans="1:10" ht="15" x14ac:dyDescent="0.2">
      <c r="A1086" s="158" t="s">
        <v>1935</v>
      </c>
      <c r="B1086" s="161" t="s">
        <v>5</v>
      </c>
      <c r="C1086" s="158" t="s">
        <v>6</v>
      </c>
      <c r="D1086" s="158" t="s">
        <v>7</v>
      </c>
      <c r="E1086" s="194" t="s">
        <v>29</v>
      </c>
      <c r="F1086" s="194"/>
      <c r="G1086" s="163" t="s">
        <v>8</v>
      </c>
      <c r="H1086" s="161" t="s">
        <v>9</v>
      </c>
      <c r="I1086" s="161" t="s">
        <v>10</v>
      </c>
      <c r="J1086" s="161" t="s">
        <v>12</v>
      </c>
    </row>
    <row r="1087" spans="1:10" ht="25.5" x14ac:dyDescent="0.2">
      <c r="A1087" s="159" t="s">
        <v>37</v>
      </c>
      <c r="B1087" s="120" t="s">
        <v>1936</v>
      </c>
      <c r="C1087" s="159" t="s">
        <v>16</v>
      </c>
      <c r="D1087" s="159" t="s">
        <v>1937</v>
      </c>
      <c r="E1087" s="195" t="s">
        <v>209</v>
      </c>
      <c r="F1087" s="195"/>
      <c r="G1087" s="121" t="s">
        <v>137</v>
      </c>
      <c r="H1087" s="124">
        <v>1</v>
      </c>
      <c r="I1087" s="122">
        <v>66.37</v>
      </c>
      <c r="J1087" s="122">
        <v>66.37</v>
      </c>
    </row>
    <row r="1088" spans="1:10" ht="15" customHeight="1" x14ac:dyDescent="0.2">
      <c r="A1088" s="194" t="s">
        <v>3235</v>
      </c>
      <c r="B1088" s="198" t="s">
        <v>5</v>
      </c>
      <c r="C1088" s="194" t="s">
        <v>6</v>
      </c>
      <c r="D1088" s="194" t="s">
        <v>3236</v>
      </c>
      <c r="E1088" s="198" t="s">
        <v>3237</v>
      </c>
      <c r="F1088" s="199" t="s">
        <v>3238</v>
      </c>
      <c r="G1088" s="198"/>
      <c r="H1088" s="199" t="s">
        <v>3239</v>
      </c>
      <c r="I1088" s="198"/>
      <c r="J1088" s="198" t="s">
        <v>3240</v>
      </c>
    </row>
    <row r="1089" spans="1:10" ht="30" x14ac:dyDescent="0.2">
      <c r="A1089" s="198"/>
      <c r="B1089" s="198"/>
      <c r="C1089" s="198"/>
      <c r="D1089" s="198"/>
      <c r="E1089" s="198"/>
      <c r="F1089" s="161" t="s">
        <v>3241</v>
      </c>
      <c r="G1089" s="161" t="s">
        <v>3242</v>
      </c>
      <c r="H1089" s="161" t="s">
        <v>3241</v>
      </c>
      <c r="I1089" s="161" t="s">
        <v>3242</v>
      </c>
      <c r="J1089" s="198"/>
    </row>
    <row r="1090" spans="1:10" x14ac:dyDescent="0.2">
      <c r="A1090" s="155" t="s">
        <v>48</v>
      </c>
      <c r="B1090" s="12" t="s">
        <v>3610</v>
      </c>
      <c r="C1090" s="155" t="s">
        <v>455</v>
      </c>
      <c r="D1090" s="155" t="s">
        <v>3611</v>
      </c>
      <c r="E1090" s="14">
        <v>1</v>
      </c>
      <c r="F1090" s="13">
        <v>1</v>
      </c>
      <c r="G1090" s="13">
        <v>0</v>
      </c>
      <c r="H1090" s="162">
        <v>282.43689999999998</v>
      </c>
      <c r="I1090" s="162">
        <v>104.0123</v>
      </c>
      <c r="J1090" s="162">
        <v>282.43689999999998</v>
      </c>
    </row>
    <row r="1091" spans="1:10" ht="25.5" x14ac:dyDescent="0.2">
      <c r="A1091" s="155" t="s">
        <v>48</v>
      </c>
      <c r="B1091" s="12" t="s">
        <v>3612</v>
      </c>
      <c r="C1091" s="155" t="s">
        <v>455</v>
      </c>
      <c r="D1091" s="155" t="s">
        <v>3613</v>
      </c>
      <c r="E1091" s="14">
        <v>1</v>
      </c>
      <c r="F1091" s="13">
        <v>0.71</v>
      </c>
      <c r="G1091" s="13">
        <v>0.28999999999999998</v>
      </c>
      <c r="H1091" s="162">
        <v>251.33109999999999</v>
      </c>
      <c r="I1091" s="162">
        <v>109.3466</v>
      </c>
      <c r="J1091" s="162">
        <v>210.15559999999999</v>
      </c>
    </row>
    <row r="1092" spans="1:10" ht="14.25" customHeight="1" x14ac:dyDescent="0.2">
      <c r="A1092" s="168"/>
      <c r="B1092" s="168"/>
      <c r="C1092" s="168"/>
      <c r="D1092" s="168"/>
      <c r="E1092" s="168"/>
      <c r="F1092" s="168" t="s">
        <v>3249</v>
      </c>
      <c r="G1092" s="168"/>
      <c r="H1092" s="168"/>
      <c r="I1092" s="168"/>
      <c r="J1092" s="152">
        <v>492.59249999999997</v>
      </c>
    </row>
    <row r="1093" spans="1:10" ht="15" customHeight="1" x14ac:dyDescent="0.2">
      <c r="A1093" s="158" t="s">
        <v>3250</v>
      </c>
      <c r="B1093" s="161" t="s">
        <v>5</v>
      </c>
      <c r="C1093" s="158" t="s">
        <v>6</v>
      </c>
      <c r="D1093" s="158" t="s">
        <v>3251</v>
      </c>
      <c r="E1093" s="161" t="s">
        <v>3237</v>
      </c>
      <c r="F1093" s="198" t="s">
        <v>3252</v>
      </c>
      <c r="G1093" s="198"/>
      <c r="H1093" s="198"/>
      <c r="I1093" s="198"/>
      <c r="J1093" s="161" t="s">
        <v>3240</v>
      </c>
    </row>
    <row r="1094" spans="1:10" x14ac:dyDescent="0.2">
      <c r="A1094" s="155" t="s">
        <v>48</v>
      </c>
      <c r="B1094" s="12" t="s">
        <v>3253</v>
      </c>
      <c r="C1094" s="155" t="s">
        <v>455</v>
      </c>
      <c r="D1094" s="155" t="s">
        <v>3254</v>
      </c>
      <c r="E1094" s="14">
        <v>2</v>
      </c>
      <c r="F1094" s="155"/>
      <c r="G1094" s="155"/>
      <c r="H1094" s="155"/>
      <c r="I1094" s="162">
        <v>23.006900000000002</v>
      </c>
      <c r="J1094" s="162">
        <v>46.013800000000003</v>
      </c>
    </row>
    <row r="1095" spans="1:10" ht="14.25" customHeight="1" x14ac:dyDescent="0.2">
      <c r="A1095" s="168"/>
      <c r="B1095" s="168"/>
      <c r="C1095" s="168"/>
      <c r="D1095" s="168"/>
      <c r="E1095" s="168"/>
      <c r="F1095" s="168" t="s">
        <v>3255</v>
      </c>
      <c r="G1095" s="168"/>
      <c r="H1095" s="168"/>
      <c r="I1095" s="168"/>
      <c r="J1095" s="152">
        <v>46.013800000000003</v>
      </c>
    </row>
    <row r="1096" spans="1:10" ht="14.25" customHeight="1" x14ac:dyDescent="0.2">
      <c r="A1096" s="168"/>
      <c r="B1096" s="168"/>
      <c r="C1096" s="168"/>
      <c r="D1096" s="168"/>
      <c r="E1096" s="168"/>
      <c r="F1096" s="168" t="s">
        <v>3256</v>
      </c>
      <c r="G1096" s="168"/>
      <c r="H1096" s="168"/>
      <c r="I1096" s="168"/>
      <c r="J1096" s="152">
        <v>538.60630000000003</v>
      </c>
    </row>
    <row r="1097" spans="1:10" ht="14.25" customHeight="1" x14ac:dyDescent="0.2">
      <c r="A1097" s="168"/>
      <c r="B1097" s="168"/>
      <c r="C1097" s="168"/>
      <c r="D1097" s="168"/>
      <c r="E1097" s="168"/>
      <c r="F1097" s="168" t="s">
        <v>3257</v>
      </c>
      <c r="G1097" s="168"/>
      <c r="H1097" s="168"/>
      <c r="I1097" s="168"/>
      <c r="J1097" s="152">
        <v>0</v>
      </c>
    </row>
    <row r="1098" spans="1:10" ht="14.25" customHeight="1" x14ac:dyDescent="0.2">
      <c r="A1098" s="168"/>
      <c r="B1098" s="168"/>
      <c r="C1098" s="168"/>
      <c r="D1098" s="168"/>
      <c r="E1098" s="168"/>
      <c r="F1098" s="168" t="s">
        <v>3258</v>
      </c>
      <c r="G1098" s="168"/>
      <c r="H1098" s="168"/>
      <c r="I1098" s="168"/>
      <c r="J1098" s="152">
        <v>0</v>
      </c>
    </row>
    <row r="1099" spans="1:10" ht="14.25" customHeight="1" x14ac:dyDescent="0.2">
      <c r="A1099" s="168"/>
      <c r="B1099" s="168"/>
      <c r="C1099" s="168"/>
      <c r="D1099" s="168"/>
      <c r="E1099" s="168"/>
      <c r="F1099" s="168" t="s">
        <v>3259</v>
      </c>
      <c r="G1099" s="168"/>
      <c r="H1099" s="168"/>
      <c r="I1099" s="168"/>
      <c r="J1099" s="152">
        <v>84.62</v>
      </c>
    </row>
    <row r="1100" spans="1:10" ht="14.25" customHeight="1" x14ac:dyDescent="0.2">
      <c r="A1100" s="168"/>
      <c r="B1100" s="168"/>
      <c r="C1100" s="168"/>
      <c r="D1100" s="168"/>
      <c r="E1100" s="168"/>
      <c r="F1100" s="168" t="s">
        <v>3260</v>
      </c>
      <c r="G1100" s="168"/>
      <c r="H1100" s="168"/>
      <c r="I1100" s="168"/>
      <c r="J1100" s="152">
        <v>6.3650000000000002</v>
      </c>
    </row>
    <row r="1101" spans="1:10" ht="15" customHeight="1" x14ac:dyDescent="0.2">
      <c r="A1101" s="158" t="s">
        <v>3614</v>
      </c>
      <c r="B1101" s="161" t="s">
        <v>6</v>
      </c>
      <c r="C1101" s="158" t="s">
        <v>5</v>
      </c>
      <c r="D1101" s="158" t="s">
        <v>27</v>
      </c>
      <c r="E1101" s="161" t="s">
        <v>3237</v>
      </c>
      <c r="F1101" s="161" t="s">
        <v>3615</v>
      </c>
      <c r="G1101" s="198" t="s">
        <v>3616</v>
      </c>
      <c r="H1101" s="198"/>
      <c r="I1101" s="198"/>
      <c r="J1101" s="161" t="s">
        <v>3240</v>
      </c>
    </row>
    <row r="1102" spans="1:10" x14ac:dyDescent="0.2">
      <c r="A1102" s="155" t="s">
        <v>48</v>
      </c>
      <c r="B1102" s="12" t="s">
        <v>16</v>
      </c>
      <c r="C1102" s="155" t="s">
        <v>3617</v>
      </c>
      <c r="D1102" s="155" t="s">
        <v>3618</v>
      </c>
      <c r="E1102" s="14">
        <v>1</v>
      </c>
      <c r="F1102" s="11" t="s">
        <v>137</v>
      </c>
      <c r="G1102" s="200">
        <v>60</v>
      </c>
      <c r="H1102" s="200"/>
      <c r="I1102" s="193"/>
      <c r="J1102" s="162">
        <v>60</v>
      </c>
    </row>
    <row r="1103" spans="1:10" ht="14.25" customHeight="1" x14ac:dyDescent="0.2">
      <c r="A1103" s="168"/>
      <c r="B1103" s="168"/>
      <c r="C1103" s="168"/>
      <c r="D1103" s="168"/>
      <c r="E1103" s="168"/>
      <c r="F1103" s="168" t="s">
        <v>3619</v>
      </c>
      <c r="G1103" s="168"/>
      <c r="H1103" s="168"/>
      <c r="I1103" s="168"/>
      <c r="J1103" s="152">
        <v>60</v>
      </c>
    </row>
    <row r="1104" spans="1:10" x14ac:dyDescent="0.2">
      <c r="A1104" s="156"/>
      <c r="B1104" s="156"/>
      <c r="C1104" s="156"/>
      <c r="D1104" s="156"/>
      <c r="E1104" s="156" t="s">
        <v>40</v>
      </c>
      <c r="F1104" s="15">
        <v>0.54376979437485229</v>
      </c>
      <c r="G1104" s="156" t="s">
        <v>41</v>
      </c>
      <c r="H1104" s="15">
        <v>0</v>
      </c>
      <c r="I1104" s="156" t="s">
        <v>42</v>
      </c>
      <c r="J1104" s="15">
        <v>0.54376979437485229</v>
      </c>
    </row>
    <row r="1105" spans="1:10" ht="15" customHeight="1" thickBot="1" x14ac:dyDescent="0.25">
      <c r="A1105" s="156"/>
      <c r="B1105" s="156"/>
      <c r="C1105" s="156"/>
      <c r="D1105" s="156"/>
      <c r="E1105" s="156" t="s">
        <v>43</v>
      </c>
      <c r="F1105" s="15">
        <v>15.7</v>
      </c>
      <c r="G1105" s="156"/>
      <c r="H1105" s="197" t="s">
        <v>44</v>
      </c>
      <c r="I1105" s="197"/>
      <c r="J1105" s="15">
        <v>82.07</v>
      </c>
    </row>
    <row r="1106" spans="1:10" ht="15" thickTop="1" x14ac:dyDescent="0.2">
      <c r="A1106" s="125"/>
      <c r="B1106" s="125"/>
      <c r="C1106" s="125"/>
      <c r="D1106" s="125"/>
      <c r="E1106" s="125"/>
      <c r="F1106" s="125"/>
      <c r="G1106" s="125"/>
      <c r="H1106" s="125"/>
      <c r="I1106" s="125"/>
      <c r="J1106" s="125"/>
    </row>
    <row r="1107" spans="1:10" ht="15" x14ac:dyDescent="0.2">
      <c r="A1107" s="158" t="s">
        <v>1938</v>
      </c>
      <c r="B1107" s="161" t="s">
        <v>5</v>
      </c>
      <c r="C1107" s="158" t="s">
        <v>6</v>
      </c>
      <c r="D1107" s="158" t="s">
        <v>7</v>
      </c>
      <c r="E1107" s="194" t="s">
        <v>29</v>
      </c>
      <c r="F1107" s="194"/>
      <c r="G1107" s="163" t="s">
        <v>8</v>
      </c>
      <c r="H1107" s="161" t="s">
        <v>9</v>
      </c>
      <c r="I1107" s="161" t="s">
        <v>10</v>
      </c>
      <c r="J1107" s="161" t="s">
        <v>12</v>
      </c>
    </row>
    <row r="1108" spans="1:10" ht="25.5" x14ac:dyDescent="0.2">
      <c r="A1108" s="159" t="s">
        <v>37</v>
      </c>
      <c r="B1108" s="120" t="s">
        <v>1939</v>
      </c>
      <c r="C1108" s="159" t="s">
        <v>16</v>
      </c>
      <c r="D1108" s="159" t="s">
        <v>1940</v>
      </c>
      <c r="E1108" s="195" t="s">
        <v>209</v>
      </c>
      <c r="F1108" s="195"/>
      <c r="G1108" s="121" t="s">
        <v>137</v>
      </c>
      <c r="H1108" s="124">
        <v>1</v>
      </c>
      <c r="I1108" s="122">
        <v>87.57</v>
      </c>
      <c r="J1108" s="122">
        <v>87.57</v>
      </c>
    </row>
    <row r="1109" spans="1:10" ht="15" customHeight="1" x14ac:dyDescent="0.2">
      <c r="A1109" s="194" t="s">
        <v>3235</v>
      </c>
      <c r="B1109" s="198" t="s">
        <v>5</v>
      </c>
      <c r="C1109" s="194" t="s">
        <v>6</v>
      </c>
      <c r="D1109" s="194" t="s">
        <v>3236</v>
      </c>
      <c r="E1109" s="198" t="s">
        <v>3237</v>
      </c>
      <c r="F1109" s="199" t="s">
        <v>3238</v>
      </c>
      <c r="G1109" s="198"/>
      <c r="H1109" s="199" t="s">
        <v>3239</v>
      </c>
      <c r="I1109" s="198"/>
      <c r="J1109" s="198" t="s">
        <v>3240</v>
      </c>
    </row>
    <row r="1110" spans="1:10" ht="30" x14ac:dyDescent="0.2">
      <c r="A1110" s="198"/>
      <c r="B1110" s="198"/>
      <c r="C1110" s="198"/>
      <c r="D1110" s="198"/>
      <c r="E1110" s="198"/>
      <c r="F1110" s="161" t="s">
        <v>3241</v>
      </c>
      <c r="G1110" s="161" t="s">
        <v>3242</v>
      </c>
      <c r="H1110" s="161" t="s">
        <v>3241</v>
      </c>
      <c r="I1110" s="161" t="s">
        <v>3242</v>
      </c>
      <c r="J1110" s="198"/>
    </row>
    <row r="1111" spans="1:10" x14ac:dyDescent="0.2">
      <c r="A1111" s="155" t="s">
        <v>48</v>
      </c>
      <c r="B1111" s="12" t="s">
        <v>3620</v>
      </c>
      <c r="C1111" s="155" t="s">
        <v>455</v>
      </c>
      <c r="D1111" s="155" t="s">
        <v>3621</v>
      </c>
      <c r="E1111" s="14">
        <v>1</v>
      </c>
      <c r="F1111" s="13">
        <v>0.34</v>
      </c>
      <c r="G1111" s="13">
        <v>0.66</v>
      </c>
      <c r="H1111" s="162">
        <v>317.37479999999999</v>
      </c>
      <c r="I1111" s="162">
        <v>80.278300000000002</v>
      </c>
      <c r="J1111" s="162">
        <v>160.89109999999999</v>
      </c>
    </row>
    <row r="1112" spans="1:10" x14ac:dyDescent="0.2">
      <c r="A1112" s="155" t="s">
        <v>48</v>
      </c>
      <c r="B1112" s="12" t="s">
        <v>3610</v>
      </c>
      <c r="C1112" s="155" t="s">
        <v>455</v>
      </c>
      <c r="D1112" s="155" t="s">
        <v>3611</v>
      </c>
      <c r="E1112" s="14">
        <v>1</v>
      </c>
      <c r="F1112" s="13">
        <v>1</v>
      </c>
      <c r="G1112" s="13">
        <v>0</v>
      </c>
      <c r="H1112" s="162">
        <v>282.43689999999998</v>
      </c>
      <c r="I1112" s="162">
        <v>104.0123</v>
      </c>
      <c r="J1112" s="162">
        <v>282.43689999999998</v>
      </c>
    </row>
    <row r="1113" spans="1:10" x14ac:dyDescent="0.2">
      <c r="A1113" s="155" t="s">
        <v>48</v>
      </c>
      <c r="B1113" s="12" t="s">
        <v>3622</v>
      </c>
      <c r="C1113" s="155" t="s">
        <v>455</v>
      </c>
      <c r="D1113" s="155" t="s">
        <v>3623</v>
      </c>
      <c r="E1113" s="14">
        <v>1</v>
      </c>
      <c r="F1113" s="13">
        <v>0.65</v>
      </c>
      <c r="G1113" s="13">
        <v>0.35</v>
      </c>
      <c r="H1113" s="162">
        <v>252.57259999999999</v>
      </c>
      <c r="I1113" s="162">
        <v>123.3733</v>
      </c>
      <c r="J1113" s="162">
        <v>207.3528</v>
      </c>
    </row>
    <row r="1114" spans="1:10" ht="25.5" x14ac:dyDescent="0.2">
      <c r="A1114" s="155" t="s">
        <v>48</v>
      </c>
      <c r="B1114" s="12" t="s">
        <v>3612</v>
      </c>
      <c r="C1114" s="155" t="s">
        <v>455</v>
      </c>
      <c r="D1114" s="155" t="s">
        <v>3613</v>
      </c>
      <c r="E1114" s="14">
        <v>1</v>
      </c>
      <c r="F1114" s="13">
        <v>0.52</v>
      </c>
      <c r="G1114" s="13">
        <v>0.48</v>
      </c>
      <c r="H1114" s="162">
        <v>251.33109999999999</v>
      </c>
      <c r="I1114" s="162">
        <v>109.3466</v>
      </c>
      <c r="J1114" s="162">
        <v>183.17850000000001</v>
      </c>
    </row>
    <row r="1115" spans="1:10" ht="14.25" customHeight="1" x14ac:dyDescent="0.2">
      <c r="A1115" s="168"/>
      <c r="B1115" s="168"/>
      <c r="C1115" s="168"/>
      <c r="D1115" s="168"/>
      <c r="E1115" s="168"/>
      <c r="F1115" s="168" t="s">
        <v>3249</v>
      </c>
      <c r="G1115" s="168"/>
      <c r="H1115" s="168"/>
      <c r="I1115" s="168"/>
      <c r="J1115" s="152">
        <v>833.85929999999996</v>
      </c>
    </row>
    <row r="1116" spans="1:10" ht="15" customHeight="1" x14ac:dyDescent="0.2">
      <c r="A1116" s="158" t="s">
        <v>3250</v>
      </c>
      <c r="B1116" s="161" t="s">
        <v>5</v>
      </c>
      <c r="C1116" s="158" t="s">
        <v>6</v>
      </c>
      <c r="D1116" s="158" t="s">
        <v>3251</v>
      </c>
      <c r="E1116" s="161" t="s">
        <v>3237</v>
      </c>
      <c r="F1116" s="198" t="s">
        <v>3252</v>
      </c>
      <c r="G1116" s="198"/>
      <c r="H1116" s="198"/>
      <c r="I1116" s="198"/>
      <c r="J1116" s="161" t="s">
        <v>3240</v>
      </c>
    </row>
    <row r="1117" spans="1:10" x14ac:dyDescent="0.2">
      <c r="A1117" s="155" t="s">
        <v>48</v>
      </c>
      <c r="B1117" s="12" t="s">
        <v>3253</v>
      </c>
      <c r="C1117" s="155" t="s">
        <v>455</v>
      </c>
      <c r="D1117" s="155" t="s">
        <v>3254</v>
      </c>
      <c r="E1117" s="14">
        <v>1</v>
      </c>
      <c r="F1117" s="155"/>
      <c r="G1117" s="155"/>
      <c r="H1117" s="155"/>
      <c r="I1117" s="162">
        <v>23.006900000000002</v>
      </c>
      <c r="J1117" s="162">
        <v>23.006900000000002</v>
      </c>
    </row>
    <row r="1118" spans="1:10" ht="14.25" customHeight="1" x14ac:dyDescent="0.2">
      <c r="A1118" s="168"/>
      <c r="B1118" s="168"/>
      <c r="C1118" s="168"/>
      <c r="D1118" s="168"/>
      <c r="E1118" s="168"/>
      <c r="F1118" s="168" t="s">
        <v>3255</v>
      </c>
      <c r="G1118" s="168"/>
      <c r="H1118" s="168"/>
      <c r="I1118" s="168"/>
      <c r="J1118" s="152">
        <v>23.006900000000002</v>
      </c>
    </row>
    <row r="1119" spans="1:10" ht="14.25" customHeight="1" x14ac:dyDescent="0.2">
      <c r="A1119" s="168"/>
      <c r="B1119" s="168"/>
      <c r="C1119" s="168"/>
      <c r="D1119" s="168"/>
      <c r="E1119" s="168"/>
      <c r="F1119" s="168" t="s">
        <v>3256</v>
      </c>
      <c r="G1119" s="168"/>
      <c r="H1119" s="168"/>
      <c r="I1119" s="168"/>
      <c r="J1119" s="152">
        <v>856.86620000000005</v>
      </c>
    </row>
    <row r="1120" spans="1:10" ht="14.25" customHeight="1" x14ac:dyDescent="0.2">
      <c r="A1120" s="168"/>
      <c r="B1120" s="168"/>
      <c r="C1120" s="168"/>
      <c r="D1120" s="168"/>
      <c r="E1120" s="168"/>
      <c r="F1120" s="168" t="s">
        <v>3257</v>
      </c>
      <c r="G1120" s="168"/>
      <c r="H1120" s="168"/>
      <c r="I1120" s="168"/>
      <c r="J1120" s="152">
        <v>0</v>
      </c>
    </row>
    <row r="1121" spans="1:10" ht="14.25" customHeight="1" x14ac:dyDescent="0.2">
      <c r="A1121" s="168"/>
      <c r="B1121" s="168"/>
      <c r="C1121" s="168"/>
      <c r="D1121" s="168"/>
      <c r="E1121" s="168"/>
      <c r="F1121" s="168" t="s">
        <v>3258</v>
      </c>
      <c r="G1121" s="168"/>
      <c r="H1121" s="168"/>
      <c r="I1121" s="168"/>
      <c r="J1121" s="152">
        <v>0</v>
      </c>
    </row>
    <row r="1122" spans="1:10" ht="14.25" customHeight="1" x14ac:dyDescent="0.2">
      <c r="A1122" s="168"/>
      <c r="B1122" s="168"/>
      <c r="C1122" s="168"/>
      <c r="D1122" s="168"/>
      <c r="E1122" s="168"/>
      <c r="F1122" s="168" t="s">
        <v>3259</v>
      </c>
      <c r="G1122" s="168"/>
      <c r="H1122" s="168"/>
      <c r="I1122" s="168"/>
      <c r="J1122" s="152">
        <v>113.18</v>
      </c>
    </row>
    <row r="1123" spans="1:10" ht="14.25" customHeight="1" x14ac:dyDescent="0.2">
      <c r="A1123" s="168"/>
      <c r="B1123" s="168"/>
      <c r="C1123" s="168"/>
      <c r="D1123" s="168"/>
      <c r="E1123" s="168"/>
      <c r="F1123" s="168" t="s">
        <v>3260</v>
      </c>
      <c r="G1123" s="168"/>
      <c r="H1123" s="168"/>
      <c r="I1123" s="168"/>
      <c r="J1123" s="152">
        <v>7.5708000000000002</v>
      </c>
    </row>
    <row r="1124" spans="1:10" ht="15" customHeight="1" x14ac:dyDescent="0.2">
      <c r="A1124" s="158" t="s">
        <v>3614</v>
      </c>
      <c r="B1124" s="161" t="s">
        <v>6</v>
      </c>
      <c r="C1124" s="158" t="s">
        <v>5</v>
      </c>
      <c r="D1124" s="158" t="s">
        <v>27</v>
      </c>
      <c r="E1124" s="161" t="s">
        <v>3237</v>
      </c>
      <c r="F1124" s="161" t="s">
        <v>3615</v>
      </c>
      <c r="G1124" s="198" t="s">
        <v>3616</v>
      </c>
      <c r="H1124" s="198"/>
      <c r="I1124" s="198"/>
      <c r="J1124" s="161" t="s">
        <v>3240</v>
      </c>
    </row>
    <row r="1125" spans="1:10" x14ac:dyDescent="0.2">
      <c r="A1125" s="155" t="s">
        <v>48</v>
      </c>
      <c r="B1125" s="12" t="s">
        <v>16</v>
      </c>
      <c r="C1125" s="155" t="s">
        <v>3624</v>
      </c>
      <c r="D1125" s="155" t="s">
        <v>3625</v>
      </c>
      <c r="E1125" s="14">
        <v>1</v>
      </c>
      <c r="F1125" s="11" t="s">
        <v>137</v>
      </c>
      <c r="G1125" s="200">
        <v>80</v>
      </c>
      <c r="H1125" s="200"/>
      <c r="I1125" s="193"/>
      <c r="J1125" s="162">
        <v>80</v>
      </c>
    </row>
    <row r="1126" spans="1:10" ht="14.25" customHeight="1" x14ac:dyDescent="0.2">
      <c r="A1126" s="168"/>
      <c r="B1126" s="168"/>
      <c r="C1126" s="168"/>
      <c r="D1126" s="168"/>
      <c r="E1126" s="168"/>
      <c r="F1126" s="168" t="s">
        <v>3619</v>
      </c>
      <c r="G1126" s="168"/>
      <c r="H1126" s="168"/>
      <c r="I1126" s="168"/>
      <c r="J1126" s="152">
        <v>80</v>
      </c>
    </row>
    <row r="1127" spans="1:10" x14ac:dyDescent="0.2">
      <c r="A1127" s="156"/>
      <c r="B1127" s="156"/>
      <c r="C1127" s="156"/>
      <c r="D1127" s="156"/>
      <c r="E1127" s="156" t="s">
        <v>40</v>
      </c>
      <c r="F1127" s="15">
        <v>0.20327708075631737</v>
      </c>
      <c r="G1127" s="156" t="s">
        <v>41</v>
      </c>
      <c r="H1127" s="15">
        <v>0</v>
      </c>
      <c r="I1127" s="156" t="s">
        <v>42</v>
      </c>
      <c r="J1127" s="15">
        <v>0.20327708075631737</v>
      </c>
    </row>
    <row r="1128" spans="1:10" ht="15" customHeight="1" thickBot="1" x14ac:dyDescent="0.25">
      <c r="A1128" s="156"/>
      <c r="B1128" s="156"/>
      <c r="C1128" s="156"/>
      <c r="D1128" s="156"/>
      <c r="E1128" s="156" t="s">
        <v>43</v>
      </c>
      <c r="F1128" s="15">
        <v>21.13</v>
      </c>
      <c r="G1128" s="156"/>
      <c r="H1128" s="197" t="s">
        <v>44</v>
      </c>
      <c r="I1128" s="197"/>
      <c r="J1128" s="15">
        <v>108.7</v>
      </c>
    </row>
    <row r="1129" spans="1:10" ht="15" thickTop="1" x14ac:dyDescent="0.2">
      <c r="A1129" s="125"/>
      <c r="B1129" s="125"/>
      <c r="C1129" s="125"/>
      <c r="D1129" s="125"/>
      <c r="E1129" s="125"/>
      <c r="F1129" s="125"/>
      <c r="G1129" s="125"/>
      <c r="H1129" s="125"/>
      <c r="I1129" s="125"/>
      <c r="J1129" s="125"/>
    </row>
    <row r="1130" spans="1:10" ht="15" customHeight="1" x14ac:dyDescent="0.25">
      <c r="A1130" s="172" t="s">
        <v>202</v>
      </c>
      <c r="B1130" s="201"/>
      <c r="C1130" s="201"/>
      <c r="D1130" s="201"/>
      <c r="E1130" s="201"/>
      <c r="F1130" s="201"/>
      <c r="G1130" s="201"/>
      <c r="H1130" s="201"/>
      <c r="I1130" s="201"/>
      <c r="J1130" s="201"/>
    </row>
    <row r="1131" spans="1:10" ht="15" x14ac:dyDescent="0.2">
      <c r="A1131" s="158"/>
      <c r="B1131" s="161" t="s">
        <v>5</v>
      </c>
      <c r="C1131" s="158" t="s">
        <v>6</v>
      </c>
      <c r="D1131" s="158" t="s">
        <v>7</v>
      </c>
      <c r="E1131" s="194" t="s">
        <v>29</v>
      </c>
      <c r="F1131" s="194"/>
      <c r="G1131" s="163" t="s">
        <v>8</v>
      </c>
      <c r="H1131" s="161" t="s">
        <v>9</v>
      </c>
      <c r="I1131" s="161" t="s">
        <v>10</v>
      </c>
      <c r="J1131" s="161" t="s">
        <v>12</v>
      </c>
    </row>
    <row r="1132" spans="1:10" ht="25.5" customHeight="1" x14ac:dyDescent="0.2">
      <c r="A1132" s="159" t="s">
        <v>37</v>
      </c>
      <c r="B1132" s="120" t="s">
        <v>3626</v>
      </c>
      <c r="C1132" s="159" t="s">
        <v>16</v>
      </c>
      <c r="D1132" s="159" t="s">
        <v>3627</v>
      </c>
      <c r="E1132" s="195" t="s">
        <v>142</v>
      </c>
      <c r="F1132" s="195"/>
      <c r="G1132" s="121" t="s">
        <v>20</v>
      </c>
      <c r="H1132" s="124">
        <v>1</v>
      </c>
      <c r="I1132" s="122">
        <v>106.13</v>
      </c>
      <c r="J1132" s="122">
        <v>106.13</v>
      </c>
    </row>
    <row r="1133" spans="1:10" ht="25.5" customHeight="1" x14ac:dyDescent="0.2">
      <c r="A1133" s="157" t="s">
        <v>38</v>
      </c>
      <c r="B1133" s="8" t="s">
        <v>3291</v>
      </c>
      <c r="C1133" s="157" t="s">
        <v>19</v>
      </c>
      <c r="D1133" s="157" t="s">
        <v>3292</v>
      </c>
      <c r="E1133" s="196" t="s">
        <v>39</v>
      </c>
      <c r="F1133" s="196"/>
      <c r="G1133" s="7" t="s">
        <v>47</v>
      </c>
      <c r="H1133" s="10">
        <v>0.14299999999999999</v>
      </c>
      <c r="I1133" s="9">
        <v>25.32</v>
      </c>
      <c r="J1133" s="9">
        <v>3.62</v>
      </c>
    </row>
    <row r="1134" spans="1:10" ht="25.5" customHeight="1" x14ac:dyDescent="0.2">
      <c r="A1134" s="157" t="s">
        <v>38</v>
      </c>
      <c r="B1134" s="8" t="s">
        <v>185</v>
      </c>
      <c r="C1134" s="157" t="s">
        <v>19</v>
      </c>
      <c r="D1134" s="157" t="s">
        <v>186</v>
      </c>
      <c r="E1134" s="196" t="s">
        <v>39</v>
      </c>
      <c r="F1134" s="196"/>
      <c r="G1134" s="7" t="s">
        <v>47</v>
      </c>
      <c r="H1134" s="10">
        <v>0.60699999999999998</v>
      </c>
      <c r="I1134" s="9">
        <v>32.96</v>
      </c>
      <c r="J1134" s="9">
        <v>20</v>
      </c>
    </row>
    <row r="1135" spans="1:10" ht="38.25" customHeight="1" x14ac:dyDescent="0.2">
      <c r="A1135" s="157" t="s">
        <v>38</v>
      </c>
      <c r="B1135" s="8" t="s">
        <v>3628</v>
      </c>
      <c r="C1135" s="157" t="s">
        <v>19</v>
      </c>
      <c r="D1135" s="157" t="s">
        <v>3629</v>
      </c>
      <c r="E1135" s="196" t="s">
        <v>143</v>
      </c>
      <c r="F1135" s="196"/>
      <c r="G1135" s="7" t="s">
        <v>144</v>
      </c>
      <c r="H1135" s="10">
        <v>0.05</v>
      </c>
      <c r="I1135" s="9">
        <v>32.549999999999997</v>
      </c>
      <c r="J1135" s="9">
        <v>1.62</v>
      </c>
    </row>
    <row r="1136" spans="1:10" ht="38.25" customHeight="1" x14ac:dyDescent="0.2">
      <c r="A1136" s="157" t="s">
        <v>38</v>
      </c>
      <c r="B1136" s="8" t="s">
        <v>3630</v>
      </c>
      <c r="C1136" s="157" t="s">
        <v>19</v>
      </c>
      <c r="D1136" s="157" t="s">
        <v>3631</v>
      </c>
      <c r="E1136" s="196" t="s">
        <v>143</v>
      </c>
      <c r="F1136" s="196"/>
      <c r="G1136" s="7" t="s">
        <v>184</v>
      </c>
      <c r="H1136" s="10">
        <v>0.20100000000000001</v>
      </c>
      <c r="I1136" s="9">
        <v>31.49</v>
      </c>
      <c r="J1136" s="9">
        <v>6.32</v>
      </c>
    </row>
    <row r="1137" spans="1:10" ht="25.5" x14ac:dyDescent="0.2">
      <c r="A1137" s="155" t="s">
        <v>48</v>
      </c>
      <c r="B1137" s="12" t="s">
        <v>215</v>
      </c>
      <c r="C1137" s="155" t="s">
        <v>19</v>
      </c>
      <c r="D1137" s="155" t="s">
        <v>216</v>
      </c>
      <c r="E1137" s="193" t="s">
        <v>27</v>
      </c>
      <c r="F1137" s="193"/>
      <c r="G1137" s="11" t="s">
        <v>23</v>
      </c>
      <c r="H1137" s="14">
        <v>4.4320000000000004</v>
      </c>
      <c r="I1137" s="13">
        <v>2.56</v>
      </c>
      <c r="J1137" s="13">
        <v>11.34</v>
      </c>
    </row>
    <row r="1138" spans="1:10" x14ac:dyDescent="0.2">
      <c r="A1138" s="155" t="s">
        <v>48</v>
      </c>
      <c r="B1138" s="12" t="s">
        <v>3632</v>
      </c>
      <c r="C1138" s="155" t="s">
        <v>19</v>
      </c>
      <c r="D1138" s="155" t="s">
        <v>3633</v>
      </c>
      <c r="E1138" s="193" t="s">
        <v>27</v>
      </c>
      <c r="F1138" s="193"/>
      <c r="G1138" s="11" t="s">
        <v>158</v>
      </c>
      <c r="H1138" s="14">
        <v>8.5999999999999993E-2</v>
      </c>
      <c r="I1138" s="13">
        <v>16.329999999999998</v>
      </c>
      <c r="J1138" s="13">
        <v>1.4</v>
      </c>
    </row>
    <row r="1139" spans="1:10" x14ac:dyDescent="0.2">
      <c r="A1139" s="155" t="s">
        <v>48</v>
      </c>
      <c r="B1139" s="12" t="s">
        <v>3634</v>
      </c>
      <c r="C1139" s="155" t="s">
        <v>3559</v>
      </c>
      <c r="D1139" s="155" t="s">
        <v>3635</v>
      </c>
      <c r="E1139" s="193" t="s">
        <v>27</v>
      </c>
      <c r="F1139" s="193"/>
      <c r="G1139" s="11" t="s">
        <v>23</v>
      </c>
      <c r="H1139" s="14">
        <v>6.53</v>
      </c>
      <c r="I1139" s="13">
        <v>9.4700000000000006</v>
      </c>
      <c r="J1139" s="13">
        <v>61.83</v>
      </c>
    </row>
    <row r="1140" spans="1:10" x14ac:dyDescent="0.2">
      <c r="A1140" s="156"/>
      <c r="B1140" s="156"/>
      <c r="C1140" s="156"/>
      <c r="D1140" s="156"/>
      <c r="E1140" s="156" t="s">
        <v>40</v>
      </c>
      <c r="F1140" s="15">
        <v>27.79</v>
      </c>
      <c r="G1140" s="156" t="s">
        <v>41</v>
      </c>
      <c r="H1140" s="15">
        <v>0</v>
      </c>
      <c r="I1140" s="156" t="s">
        <v>42</v>
      </c>
      <c r="J1140" s="15">
        <v>27.79</v>
      </c>
    </row>
    <row r="1141" spans="1:10" ht="15" customHeight="1" thickBot="1" x14ac:dyDescent="0.25">
      <c r="A1141" s="156"/>
      <c r="B1141" s="156"/>
      <c r="C1141" s="156"/>
      <c r="D1141" s="156"/>
      <c r="E1141" s="156" t="s">
        <v>43</v>
      </c>
      <c r="F1141" s="15">
        <v>24.86</v>
      </c>
      <c r="G1141" s="156"/>
      <c r="H1141" s="197" t="s">
        <v>44</v>
      </c>
      <c r="I1141" s="197"/>
      <c r="J1141" s="15">
        <v>130.99</v>
      </c>
    </row>
    <row r="1142" spans="1:10" ht="15" thickTop="1" x14ac:dyDescent="0.2">
      <c r="A1142" s="125"/>
      <c r="B1142" s="125"/>
      <c r="C1142" s="125"/>
      <c r="D1142" s="125"/>
      <c r="E1142" s="125"/>
      <c r="F1142" s="125"/>
      <c r="G1142" s="125"/>
      <c r="H1142" s="125"/>
      <c r="I1142" s="125"/>
      <c r="J1142" s="125"/>
    </row>
    <row r="1143" spans="1:10" ht="15" x14ac:dyDescent="0.2">
      <c r="A1143" s="158"/>
      <c r="B1143" s="161" t="s">
        <v>5</v>
      </c>
      <c r="C1143" s="158" t="s">
        <v>6</v>
      </c>
      <c r="D1143" s="158" t="s">
        <v>7</v>
      </c>
      <c r="E1143" s="194" t="s">
        <v>29</v>
      </c>
      <c r="F1143" s="194"/>
      <c r="G1143" s="163" t="s">
        <v>8</v>
      </c>
      <c r="H1143" s="161" t="s">
        <v>9</v>
      </c>
      <c r="I1143" s="161" t="s">
        <v>10</v>
      </c>
      <c r="J1143" s="161" t="s">
        <v>12</v>
      </c>
    </row>
    <row r="1144" spans="1:10" ht="38.25" x14ac:dyDescent="0.2">
      <c r="A1144" s="159" t="s">
        <v>37</v>
      </c>
      <c r="B1144" s="120" t="s">
        <v>3593</v>
      </c>
      <c r="C1144" s="159" t="s">
        <v>16</v>
      </c>
      <c r="D1144" s="159" t="s">
        <v>3594</v>
      </c>
      <c r="E1144" s="195" t="s">
        <v>142</v>
      </c>
      <c r="F1144" s="195"/>
      <c r="G1144" s="121" t="s">
        <v>20</v>
      </c>
      <c r="H1144" s="124">
        <v>1</v>
      </c>
      <c r="I1144" s="122">
        <v>67.28</v>
      </c>
      <c r="J1144" s="122">
        <v>67.28</v>
      </c>
    </row>
    <row r="1145" spans="1:10" ht="25.5" customHeight="1" x14ac:dyDescent="0.2">
      <c r="A1145" s="157" t="s">
        <v>38</v>
      </c>
      <c r="B1145" s="8" t="s">
        <v>3291</v>
      </c>
      <c r="C1145" s="157" t="s">
        <v>19</v>
      </c>
      <c r="D1145" s="157" t="s">
        <v>3292</v>
      </c>
      <c r="E1145" s="196" t="s">
        <v>39</v>
      </c>
      <c r="F1145" s="196"/>
      <c r="G1145" s="7" t="s">
        <v>47</v>
      </c>
      <c r="H1145" s="10">
        <v>0.47099999999999997</v>
      </c>
      <c r="I1145" s="9">
        <v>25.32</v>
      </c>
      <c r="J1145" s="9">
        <v>11.92</v>
      </c>
    </row>
    <row r="1146" spans="1:10" ht="25.5" customHeight="1" x14ac:dyDescent="0.2">
      <c r="A1146" s="157" t="s">
        <v>38</v>
      </c>
      <c r="B1146" s="8" t="s">
        <v>185</v>
      </c>
      <c r="C1146" s="157" t="s">
        <v>19</v>
      </c>
      <c r="D1146" s="157" t="s">
        <v>186</v>
      </c>
      <c r="E1146" s="196" t="s">
        <v>39</v>
      </c>
      <c r="F1146" s="196"/>
      <c r="G1146" s="7" t="s">
        <v>47</v>
      </c>
      <c r="H1146" s="10">
        <v>1.145</v>
      </c>
      <c r="I1146" s="9">
        <v>32.96</v>
      </c>
      <c r="J1146" s="9">
        <v>37.729999999999997</v>
      </c>
    </row>
    <row r="1147" spans="1:10" ht="38.25" customHeight="1" x14ac:dyDescent="0.2">
      <c r="A1147" s="157" t="s">
        <v>38</v>
      </c>
      <c r="B1147" s="8" t="s">
        <v>3628</v>
      </c>
      <c r="C1147" s="157" t="s">
        <v>19</v>
      </c>
      <c r="D1147" s="157" t="s">
        <v>3629</v>
      </c>
      <c r="E1147" s="196" t="s">
        <v>143</v>
      </c>
      <c r="F1147" s="196"/>
      <c r="G1147" s="7" t="s">
        <v>144</v>
      </c>
      <c r="H1147" s="10">
        <v>1.7000000000000001E-2</v>
      </c>
      <c r="I1147" s="9">
        <v>32.549999999999997</v>
      </c>
      <c r="J1147" s="9">
        <v>0.55000000000000004</v>
      </c>
    </row>
    <row r="1148" spans="1:10" ht="38.25" customHeight="1" x14ac:dyDescent="0.2">
      <c r="A1148" s="157" t="s">
        <v>38</v>
      </c>
      <c r="B1148" s="8" t="s">
        <v>3630</v>
      </c>
      <c r="C1148" s="157" t="s">
        <v>19</v>
      </c>
      <c r="D1148" s="157" t="s">
        <v>3631</v>
      </c>
      <c r="E1148" s="196" t="s">
        <v>143</v>
      </c>
      <c r="F1148" s="196"/>
      <c r="G1148" s="7" t="s">
        <v>184</v>
      </c>
      <c r="H1148" s="10">
        <v>1.4E-2</v>
      </c>
      <c r="I1148" s="9">
        <v>31.49</v>
      </c>
      <c r="J1148" s="9">
        <v>0.44</v>
      </c>
    </row>
    <row r="1149" spans="1:10" ht="25.5" x14ac:dyDescent="0.2">
      <c r="A1149" s="155" t="s">
        <v>48</v>
      </c>
      <c r="B1149" s="12" t="s">
        <v>3463</v>
      </c>
      <c r="C1149" s="155" t="s">
        <v>19</v>
      </c>
      <c r="D1149" s="155" t="s">
        <v>3464</v>
      </c>
      <c r="E1149" s="193" t="s">
        <v>27</v>
      </c>
      <c r="F1149" s="193"/>
      <c r="G1149" s="11" t="s">
        <v>82</v>
      </c>
      <c r="H1149" s="14">
        <v>1.7000000000000001E-2</v>
      </c>
      <c r="I1149" s="13">
        <v>6.53</v>
      </c>
      <c r="J1149" s="13">
        <v>0.11</v>
      </c>
    </row>
    <row r="1150" spans="1:10" ht="25.5" x14ac:dyDescent="0.2">
      <c r="A1150" s="155" t="s">
        <v>48</v>
      </c>
      <c r="B1150" s="12" t="s">
        <v>3465</v>
      </c>
      <c r="C1150" s="155" t="s">
        <v>19</v>
      </c>
      <c r="D1150" s="155" t="s">
        <v>3466</v>
      </c>
      <c r="E1150" s="193" t="s">
        <v>27</v>
      </c>
      <c r="F1150" s="193"/>
      <c r="G1150" s="11" t="s">
        <v>23</v>
      </c>
      <c r="H1150" s="14">
        <v>0.60499999999999998</v>
      </c>
      <c r="I1150" s="13">
        <v>7.33</v>
      </c>
      <c r="J1150" s="13">
        <v>4.43</v>
      </c>
    </row>
    <row r="1151" spans="1:10" ht="25.5" x14ac:dyDescent="0.2">
      <c r="A1151" s="155" t="s">
        <v>48</v>
      </c>
      <c r="B1151" s="12" t="s">
        <v>215</v>
      </c>
      <c r="C1151" s="155" t="s">
        <v>19</v>
      </c>
      <c r="D1151" s="155" t="s">
        <v>216</v>
      </c>
      <c r="E1151" s="193" t="s">
        <v>27</v>
      </c>
      <c r="F1151" s="193"/>
      <c r="G1151" s="11" t="s">
        <v>23</v>
      </c>
      <c r="H1151" s="14">
        <v>0.56699999999999995</v>
      </c>
      <c r="I1151" s="13">
        <v>2.56</v>
      </c>
      <c r="J1151" s="13">
        <v>1.45</v>
      </c>
    </row>
    <row r="1152" spans="1:10" x14ac:dyDescent="0.2">
      <c r="A1152" s="155" t="s">
        <v>48</v>
      </c>
      <c r="B1152" s="12" t="s">
        <v>3636</v>
      </c>
      <c r="C1152" s="155" t="s">
        <v>19</v>
      </c>
      <c r="D1152" s="155" t="s">
        <v>3637</v>
      </c>
      <c r="E1152" s="193" t="s">
        <v>27</v>
      </c>
      <c r="F1152" s="193"/>
      <c r="G1152" s="11" t="s">
        <v>158</v>
      </c>
      <c r="H1152" s="14">
        <v>2.5999999999999999E-2</v>
      </c>
      <c r="I1152" s="13">
        <v>16.64</v>
      </c>
      <c r="J1152" s="13">
        <v>0.43</v>
      </c>
    </row>
    <row r="1153" spans="1:10" x14ac:dyDescent="0.2">
      <c r="A1153" s="155" t="s">
        <v>48</v>
      </c>
      <c r="B1153" s="12" t="s">
        <v>3277</v>
      </c>
      <c r="C1153" s="155" t="s">
        <v>19</v>
      </c>
      <c r="D1153" s="155" t="s">
        <v>3278</v>
      </c>
      <c r="E1153" s="193" t="s">
        <v>27</v>
      </c>
      <c r="F1153" s="193"/>
      <c r="G1153" s="11" t="s">
        <v>158</v>
      </c>
      <c r="H1153" s="14">
        <v>3.4000000000000002E-2</v>
      </c>
      <c r="I1153" s="13">
        <v>20.149999999999999</v>
      </c>
      <c r="J1153" s="13">
        <v>0.68</v>
      </c>
    </row>
    <row r="1154" spans="1:10" x14ac:dyDescent="0.2">
      <c r="A1154" s="155" t="s">
        <v>48</v>
      </c>
      <c r="B1154" s="12" t="s">
        <v>3634</v>
      </c>
      <c r="C1154" s="155" t="s">
        <v>3559</v>
      </c>
      <c r="D1154" s="155" t="s">
        <v>3635</v>
      </c>
      <c r="E1154" s="193" t="s">
        <v>27</v>
      </c>
      <c r="F1154" s="193"/>
      <c r="G1154" s="11" t="s">
        <v>23</v>
      </c>
      <c r="H1154" s="14">
        <v>1.008</v>
      </c>
      <c r="I1154" s="13">
        <v>9.4700000000000006</v>
      </c>
      <c r="J1154" s="13">
        <v>9.5399999999999991</v>
      </c>
    </row>
    <row r="1155" spans="1:10" x14ac:dyDescent="0.2">
      <c r="A1155" s="156"/>
      <c r="B1155" s="156"/>
      <c r="C1155" s="156"/>
      <c r="D1155" s="156"/>
      <c r="E1155" s="156" t="s">
        <v>40</v>
      </c>
      <c r="F1155" s="15">
        <v>44.13</v>
      </c>
      <c r="G1155" s="156" t="s">
        <v>41</v>
      </c>
      <c r="H1155" s="15">
        <v>0</v>
      </c>
      <c r="I1155" s="156" t="s">
        <v>42</v>
      </c>
      <c r="J1155" s="15">
        <v>44.13</v>
      </c>
    </row>
    <row r="1156" spans="1:10" ht="15" customHeight="1" thickBot="1" x14ac:dyDescent="0.25">
      <c r="A1156" s="156"/>
      <c r="B1156" s="156"/>
      <c r="C1156" s="156"/>
      <c r="D1156" s="156"/>
      <c r="E1156" s="156" t="s">
        <v>43</v>
      </c>
      <c r="F1156" s="15">
        <v>15.73</v>
      </c>
      <c r="G1156" s="156"/>
      <c r="H1156" s="197" t="s">
        <v>44</v>
      </c>
      <c r="I1156" s="197"/>
      <c r="J1156" s="15">
        <v>83.01</v>
      </c>
    </row>
    <row r="1157" spans="1:10" ht="15" thickTop="1" x14ac:dyDescent="0.2">
      <c r="A1157" s="125"/>
      <c r="B1157" s="125"/>
      <c r="C1157" s="125"/>
      <c r="D1157" s="125"/>
      <c r="E1157" s="125"/>
      <c r="F1157" s="125"/>
      <c r="G1157" s="125"/>
      <c r="H1157" s="125"/>
      <c r="I1157" s="125"/>
      <c r="J1157" s="125"/>
    </row>
    <row r="1158" spans="1:10" ht="15" x14ac:dyDescent="0.2">
      <c r="A1158" s="158"/>
      <c r="B1158" s="161" t="s">
        <v>5</v>
      </c>
      <c r="C1158" s="158" t="s">
        <v>6</v>
      </c>
      <c r="D1158" s="158" t="s">
        <v>7</v>
      </c>
      <c r="E1158" s="194" t="s">
        <v>29</v>
      </c>
      <c r="F1158" s="194"/>
      <c r="G1158" s="163" t="s">
        <v>8</v>
      </c>
      <c r="H1158" s="161" t="s">
        <v>9</v>
      </c>
      <c r="I1158" s="161" t="s">
        <v>10</v>
      </c>
      <c r="J1158" s="161" t="s">
        <v>12</v>
      </c>
    </row>
    <row r="1159" spans="1:10" ht="51" customHeight="1" x14ac:dyDescent="0.2">
      <c r="A1159" s="159" t="s">
        <v>37</v>
      </c>
      <c r="B1159" s="120" t="s">
        <v>3175</v>
      </c>
      <c r="C1159" s="159" t="s">
        <v>16</v>
      </c>
      <c r="D1159" s="159" t="s">
        <v>3176</v>
      </c>
      <c r="E1159" s="195" t="s">
        <v>175</v>
      </c>
      <c r="F1159" s="195"/>
      <c r="G1159" s="121" t="s">
        <v>136</v>
      </c>
      <c r="H1159" s="124">
        <v>1</v>
      </c>
      <c r="I1159" s="122">
        <v>123.97</v>
      </c>
      <c r="J1159" s="122">
        <v>123.97</v>
      </c>
    </row>
    <row r="1160" spans="1:10" ht="25.5" customHeight="1" x14ac:dyDescent="0.2">
      <c r="A1160" s="157" t="s">
        <v>38</v>
      </c>
      <c r="B1160" s="8" t="s">
        <v>3385</v>
      </c>
      <c r="C1160" s="157" t="s">
        <v>19</v>
      </c>
      <c r="D1160" s="157" t="s">
        <v>3386</v>
      </c>
      <c r="E1160" s="196" t="s">
        <v>39</v>
      </c>
      <c r="F1160" s="196"/>
      <c r="G1160" s="7" t="s">
        <v>47</v>
      </c>
      <c r="H1160" s="10">
        <v>0.17269999999999999</v>
      </c>
      <c r="I1160" s="9">
        <v>26</v>
      </c>
      <c r="J1160" s="9">
        <v>4.49</v>
      </c>
    </row>
    <row r="1161" spans="1:10" ht="25.5" customHeight="1" x14ac:dyDescent="0.2">
      <c r="A1161" s="157" t="s">
        <v>38</v>
      </c>
      <c r="B1161" s="8" t="s">
        <v>3387</v>
      </c>
      <c r="C1161" s="157" t="s">
        <v>19</v>
      </c>
      <c r="D1161" s="157" t="s">
        <v>3388</v>
      </c>
      <c r="E1161" s="196" t="s">
        <v>39</v>
      </c>
      <c r="F1161" s="196"/>
      <c r="G1161" s="7" t="s">
        <v>47</v>
      </c>
      <c r="H1161" s="10">
        <v>0.41439999999999999</v>
      </c>
      <c r="I1161" s="9">
        <v>40.020000000000003</v>
      </c>
      <c r="J1161" s="9">
        <v>16.579999999999998</v>
      </c>
    </row>
    <row r="1162" spans="1:10" ht="38.25" x14ac:dyDescent="0.2">
      <c r="A1162" s="155" t="s">
        <v>48</v>
      </c>
      <c r="B1162" s="12" t="s">
        <v>3638</v>
      </c>
      <c r="C1162" s="155" t="s">
        <v>19</v>
      </c>
      <c r="D1162" s="155" t="s">
        <v>3639</v>
      </c>
      <c r="E1162" s="193" t="s">
        <v>27</v>
      </c>
      <c r="F1162" s="193"/>
      <c r="G1162" s="11" t="s">
        <v>136</v>
      </c>
      <c r="H1162" s="14">
        <v>1</v>
      </c>
      <c r="I1162" s="13">
        <v>102.9</v>
      </c>
      <c r="J1162" s="13">
        <v>102.9</v>
      </c>
    </row>
    <row r="1163" spans="1:10" x14ac:dyDescent="0.2">
      <c r="A1163" s="156"/>
      <c r="B1163" s="156"/>
      <c r="C1163" s="156"/>
      <c r="D1163" s="156"/>
      <c r="E1163" s="156" t="s">
        <v>40</v>
      </c>
      <c r="F1163" s="15">
        <v>18.66</v>
      </c>
      <c r="G1163" s="156" t="s">
        <v>41</v>
      </c>
      <c r="H1163" s="15">
        <v>0</v>
      </c>
      <c r="I1163" s="156" t="s">
        <v>42</v>
      </c>
      <c r="J1163" s="15">
        <v>18.66</v>
      </c>
    </row>
    <row r="1164" spans="1:10" ht="15" customHeight="1" thickBot="1" x14ac:dyDescent="0.25">
      <c r="A1164" s="156"/>
      <c r="B1164" s="156"/>
      <c r="C1164" s="156"/>
      <c r="D1164" s="156"/>
      <c r="E1164" s="156" t="s">
        <v>43</v>
      </c>
      <c r="F1164" s="15">
        <v>29.1</v>
      </c>
      <c r="G1164" s="156"/>
      <c r="H1164" s="197" t="s">
        <v>44</v>
      </c>
      <c r="I1164" s="197"/>
      <c r="J1164" s="15">
        <v>153.07</v>
      </c>
    </row>
    <row r="1165" spans="1:10" ht="15" thickTop="1" x14ac:dyDescent="0.2">
      <c r="A1165" s="125"/>
      <c r="B1165" s="125"/>
      <c r="C1165" s="125"/>
      <c r="D1165" s="125"/>
      <c r="E1165" s="125"/>
      <c r="F1165" s="125"/>
      <c r="G1165" s="125"/>
      <c r="H1165" s="125"/>
      <c r="I1165" s="125"/>
      <c r="J1165" s="125"/>
    </row>
    <row r="1166" spans="1:10" ht="15" x14ac:dyDescent="0.2">
      <c r="A1166" s="158"/>
      <c r="B1166" s="161" t="s">
        <v>5</v>
      </c>
      <c r="C1166" s="158" t="s">
        <v>6</v>
      </c>
      <c r="D1166" s="158" t="s">
        <v>7</v>
      </c>
      <c r="E1166" s="194" t="s">
        <v>29</v>
      </c>
      <c r="F1166" s="194"/>
      <c r="G1166" s="163" t="s">
        <v>8</v>
      </c>
      <c r="H1166" s="161" t="s">
        <v>9</v>
      </c>
      <c r="I1166" s="161" t="s">
        <v>10</v>
      </c>
      <c r="J1166" s="161" t="s">
        <v>12</v>
      </c>
    </row>
    <row r="1167" spans="1:10" ht="38.25" x14ac:dyDescent="0.2">
      <c r="A1167" s="159" t="s">
        <v>37</v>
      </c>
      <c r="B1167" s="120" t="s">
        <v>3595</v>
      </c>
      <c r="C1167" s="159" t="s">
        <v>16</v>
      </c>
      <c r="D1167" s="159" t="s">
        <v>3596</v>
      </c>
      <c r="E1167" s="195" t="s">
        <v>142</v>
      </c>
      <c r="F1167" s="195"/>
      <c r="G1167" s="121" t="s">
        <v>20</v>
      </c>
      <c r="H1167" s="124">
        <v>1</v>
      </c>
      <c r="I1167" s="122">
        <v>106.98</v>
      </c>
      <c r="J1167" s="122">
        <v>106.98</v>
      </c>
    </row>
    <row r="1168" spans="1:10" ht="25.5" customHeight="1" x14ac:dyDescent="0.2">
      <c r="A1168" s="157" t="s">
        <v>38</v>
      </c>
      <c r="B1168" s="8" t="s">
        <v>3291</v>
      </c>
      <c r="C1168" s="157" t="s">
        <v>19</v>
      </c>
      <c r="D1168" s="157" t="s">
        <v>3292</v>
      </c>
      <c r="E1168" s="196" t="s">
        <v>39</v>
      </c>
      <c r="F1168" s="196"/>
      <c r="G1168" s="7" t="s">
        <v>47</v>
      </c>
      <c r="H1168" s="10">
        <v>0.376</v>
      </c>
      <c r="I1168" s="9">
        <v>25.32</v>
      </c>
      <c r="J1168" s="9">
        <v>9.52</v>
      </c>
    </row>
    <row r="1169" spans="1:10" ht="25.5" customHeight="1" x14ac:dyDescent="0.2">
      <c r="A1169" s="157" t="s">
        <v>38</v>
      </c>
      <c r="B1169" s="8" t="s">
        <v>185</v>
      </c>
      <c r="C1169" s="157" t="s">
        <v>19</v>
      </c>
      <c r="D1169" s="157" t="s">
        <v>186</v>
      </c>
      <c r="E1169" s="196" t="s">
        <v>39</v>
      </c>
      <c r="F1169" s="196"/>
      <c r="G1169" s="7" t="s">
        <v>47</v>
      </c>
      <c r="H1169" s="10">
        <v>2.052</v>
      </c>
      <c r="I1169" s="9">
        <v>32.96</v>
      </c>
      <c r="J1169" s="9">
        <v>67.63</v>
      </c>
    </row>
    <row r="1170" spans="1:10" ht="25.5" customHeight="1" x14ac:dyDescent="0.2">
      <c r="A1170" s="157" t="s">
        <v>38</v>
      </c>
      <c r="B1170" s="8" t="s">
        <v>3626</v>
      </c>
      <c r="C1170" s="157" t="s">
        <v>16</v>
      </c>
      <c r="D1170" s="157" t="s">
        <v>3627</v>
      </c>
      <c r="E1170" s="196" t="s">
        <v>142</v>
      </c>
      <c r="F1170" s="196"/>
      <c r="G1170" s="7" t="s">
        <v>20</v>
      </c>
      <c r="H1170" s="10">
        <v>0.27500000000000002</v>
      </c>
      <c r="I1170" s="9">
        <v>106.13</v>
      </c>
      <c r="J1170" s="9">
        <v>29.18</v>
      </c>
    </row>
    <row r="1171" spans="1:10" ht="25.5" x14ac:dyDescent="0.2">
      <c r="A1171" s="155" t="s">
        <v>48</v>
      </c>
      <c r="B1171" s="12" t="s">
        <v>3463</v>
      </c>
      <c r="C1171" s="155" t="s">
        <v>19</v>
      </c>
      <c r="D1171" s="155" t="s">
        <v>3464</v>
      </c>
      <c r="E1171" s="193" t="s">
        <v>27</v>
      </c>
      <c r="F1171" s="193"/>
      <c r="G1171" s="11" t="s">
        <v>82</v>
      </c>
      <c r="H1171" s="14">
        <v>1.7000000000000001E-2</v>
      </c>
      <c r="I1171" s="13">
        <v>6.53</v>
      </c>
      <c r="J1171" s="13">
        <v>0.11</v>
      </c>
    </row>
    <row r="1172" spans="1:10" x14ac:dyDescent="0.2">
      <c r="A1172" s="155" t="s">
        <v>48</v>
      </c>
      <c r="B1172" s="12" t="s">
        <v>3277</v>
      </c>
      <c r="C1172" s="155" t="s">
        <v>19</v>
      </c>
      <c r="D1172" s="155" t="s">
        <v>3278</v>
      </c>
      <c r="E1172" s="193" t="s">
        <v>27</v>
      </c>
      <c r="F1172" s="193"/>
      <c r="G1172" s="11" t="s">
        <v>158</v>
      </c>
      <c r="H1172" s="14">
        <v>2.7E-2</v>
      </c>
      <c r="I1172" s="13">
        <v>20.149999999999999</v>
      </c>
      <c r="J1172" s="13">
        <v>0.54</v>
      </c>
    </row>
    <row r="1173" spans="1:10" x14ac:dyDescent="0.2">
      <c r="A1173" s="156"/>
      <c r="B1173" s="156"/>
      <c r="C1173" s="156"/>
      <c r="D1173" s="156"/>
      <c r="E1173" s="156" t="s">
        <v>40</v>
      </c>
      <c r="F1173" s="15">
        <v>75.17</v>
      </c>
      <c r="G1173" s="156" t="s">
        <v>41</v>
      </c>
      <c r="H1173" s="15">
        <v>0</v>
      </c>
      <c r="I1173" s="156" t="s">
        <v>42</v>
      </c>
      <c r="J1173" s="15">
        <v>75.17</v>
      </c>
    </row>
    <row r="1174" spans="1:10" s="145" customFormat="1" ht="15" customHeight="1" thickBot="1" x14ac:dyDescent="0.25">
      <c r="A1174" s="156"/>
      <c r="B1174" s="156"/>
      <c r="C1174" s="156"/>
      <c r="D1174" s="156"/>
      <c r="E1174" s="156" t="s">
        <v>43</v>
      </c>
      <c r="F1174" s="15">
        <v>25.01</v>
      </c>
      <c r="G1174" s="156"/>
      <c r="H1174" s="197" t="s">
        <v>44</v>
      </c>
      <c r="I1174" s="197"/>
      <c r="J1174" s="15">
        <v>131.99</v>
      </c>
    </row>
    <row r="1175" spans="1:10" s="145" customFormat="1" ht="0.95" customHeight="1" thickTop="1" x14ac:dyDescent="0.2">
      <c r="A1175" s="125"/>
      <c r="B1175" s="125"/>
      <c r="C1175" s="125"/>
      <c r="D1175" s="125"/>
      <c r="E1175" s="125"/>
      <c r="F1175" s="125"/>
      <c r="G1175" s="125"/>
      <c r="H1175" s="125"/>
      <c r="I1175" s="125"/>
      <c r="J1175" s="125"/>
    </row>
    <row r="1176" spans="1:10" s="145" customFormat="1" ht="14.25" customHeight="1" x14ac:dyDescent="0.2">
      <c r="A1176" s="192"/>
      <c r="B1176" s="192"/>
      <c r="C1176" s="192"/>
      <c r="D1176" s="149"/>
      <c r="E1176" s="150"/>
      <c r="F1176" s="110"/>
      <c r="G1176" s="110"/>
      <c r="H1176" s="109" t="s">
        <v>24</v>
      </c>
      <c r="I1176" s="109"/>
      <c r="J1176" s="151">
        <v>2096855.03</v>
      </c>
    </row>
    <row r="1177" spans="1:10" s="145" customFormat="1" x14ac:dyDescent="0.2">
      <c r="A1177" s="192"/>
      <c r="B1177" s="192"/>
      <c r="C1177" s="192"/>
      <c r="D1177" s="149"/>
      <c r="E1177" s="150"/>
      <c r="F1177" s="110"/>
      <c r="G1177" s="110"/>
      <c r="H1177" s="109" t="s">
        <v>25</v>
      </c>
      <c r="I1177" s="109"/>
      <c r="J1177" s="151">
        <v>481831.64</v>
      </c>
    </row>
    <row r="1178" spans="1:10" s="145" customFormat="1" ht="14.25" customHeight="1" x14ac:dyDescent="0.2">
      <c r="A1178" s="184" t="s">
        <v>3766</v>
      </c>
      <c r="B1178" s="184"/>
      <c r="C1178" s="184"/>
      <c r="D1178" s="184"/>
      <c r="E1178" s="184"/>
      <c r="F1178" s="110"/>
      <c r="G1178" s="110"/>
      <c r="H1178" s="109" t="s">
        <v>26</v>
      </c>
      <c r="I1178" s="109"/>
      <c r="J1178" s="151">
        <v>2578686.67</v>
      </c>
    </row>
    <row r="1179" spans="1:10" s="145" customFormat="1" ht="14.25" customHeight="1" x14ac:dyDescent="0.2">
      <c r="A1179" s="109"/>
      <c r="B1179" s="110"/>
      <c r="C1179" s="110"/>
      <c r="D1179" s="144" t="s">
        <v>33</v>
      </c>
      <c r="E1179" s="112"/>
      <c r="F1179" s="110"/>
      <c r="G1179" s="110"/>
      <c r="H1179" s="110"/>
      <c r="I1179" s="110"/>
      <c r="J1179" s="110"/>
    </row>
    <row r="1180" spans="1:10" s="145" customFormat="1" x14ac:dyDescent="0.2">
      <c r="A1180" s="110"/>
      <c r="B1180" s="110"/>
      <c r="C1180" s="110"/>
      <c r="D1180" s="142" t="s">
        <v>34</v>
      </c>
      <c r="E1180" s="112"/>
      <c r="F1180" s="110"/>
      <c r="G1180" s="110"/>
      <c r="H1180" s="110"/>
      <c r="I1180" s="110"/>
      <c r="J1180" s="110"/>
    </row>
    <row r="1181" spans="1:10" s="145" customFormat="1" x14ac:dyDescent="0.2">
      <c r="A1181" s="110"/>
      <c r="B1181" s="110"/>
      <c r="C1181" s="110"/>
      <c r="D1181" s="143" t="s">
        <v>35</v>
      </c>
      <c r="E1181" s="110"/>
      <c r="F1181" s="110"/>
      <c r="G1181" s="110"/>
      <c r="H1181" s="110"/>
      <c r="I1181" s="110"/>
      <c r="J1181" s="110"/>
    </row>
    <row r="1182" spans="1:10" s="145" customFormat="1" x14ac:dyDescent="0.2">
      <c r="A1182" s="110"/>
      <c r="B1182" s="110"/>
      <c r="C1182" s="110"/>
      <c r="D1182" s="143" t="s">
        <v>36</v>
      </c>
      <c r="E1182" s="110"/>
      <c r="F1182" s="110"/>
      <c r="G1182" s="110"/>
      <c r="H1182" s="110"/>
      <c r="I1182" s="110"/>
      <c r="J1182" s="110"/>
    </row>
    <row r="1183" spans="1:10" s="145" customFormat="1" x14ac:dyDescent="0.2"/>
  </sheetData>
  <mergeCells count="991">
    <mergeCell ref="E1171:F1171"/>
    <mergeCell ref="E1172:F1172"/>
    <mergeCell ref="H1174:I1174"/>
    <mergeCell ref="A1176:C1176"/>
    <mergeCell ref="A1177:C1177"/>
    <mergeCell ref="A1178:E1178"/>
    <mergeCell ref="E1160:F1160"/>
    <mergeCell ref="E1161:F1161"/>
    <mergeCell ref="E1162:F1162"/>
    <mergeCell ref="H1164:I1164"/>
    <mergeCell ref="E1166:F1166"/>
    <mergeCell ref="E1167:F1167"/>
    <mergeCell ref="E1168:F1168"/>
    <mergeCell ref="E1169:F1169"/>
    <mergeCell ref="E1170:F1170"/>
    <mergeCell ref="E1149:F1149"/>
    <mergeCell ref="E1150:F1150"/>
    <mergeCell ref="E1151:F1151"/>
    <mergeCell ref="E1152:F1152"/>
    <mergeCell ref="E1153:F1153"/>
    <mergeCell ref="E1154:F1154"/>
    <mergeCell ref="H1156:I1156"/>
    <mergeCell ref="E1158:F1158"/>
    <mergeCell ref="E1159:F1159"/>
    <mergeCell ref="E1138:F1138"/>
    <mergeCell ref="E1139:F1139"/>
    <mergeCell ref="H1141:I1141"/>
    <mergeCell ref="E1143:F1143"/>
    <mergeCell ref="E1144:F1144"/>
    <mergeCell ref="E1145:F1145"/>
    <mergeCell ref="E1146:F1146"/>
    <mergeCell ref="E1147:F1147"/>
    <mergeCell ref="E1148:F1148"/>
    <mergeCell ref="H1128:I1128"/>
    <mergeCell ref="A1130:J1130"/>
    <mergeCell ref="E1131:F1131"/>
    <mergeCell ref="E1132:F1132"/>
    <mergeCell ref="E1133:F1133"/>
    <mergeCell ref="E1134:F1134"/>
    <mergeCell ref="E1135:F1135"/>
    <mergeCell ref="E1136:F1136"/>
    <mergeCell ref="E1137:F1137"/>
    <mergeCell ref="A1121:E1121"/>
    <mergeCell ref="F1121:I1121"/>
    <mergeCell ref="A1122:E1122"/>
    <mergeCell ref="F1122:I1122"/>
    <mergeCell ref="A1123:E1123"/>
    <mergeCell ref="F1123:I1123"/>
    <mergeCell ref="G1124:I1124"/>
    <mergeCell ref="G1125:I1125"/>
    <mergeCell ref="A1126:E1126"/>
    <mergeCell ref="F1126:I1126"/>
    <mergeCell ref="J1109:J1110"/>
    <mergeCell ref="A1115:E1115"/>
    <mergeCell ref="F1115:I1115"/>
    <mergeCell ref="F1116:I1116"/>
    <mergeCell ref="A1118:E1118"/>
    <mergeCell ref="F1118:I1118"/>
    <mergeCell ref="A1119:E1119"/>
    <mergeCell ref="F1119:I1119"/>
    <mergeCell ref="A1120:E1120"/>
    <mergeCell ref="F1120:I1120"/>
    <mergeCell ref="H1105:I1105"/>
    <mergeCell ref="E1107:F1107"/>
    <mergeCell ref="E1108:F1108"/>
    <mergeCell ref="A1109:A1110"/>
    <mergeCell ref="B1109:B1110"/>
    <mergeCell ref="C1109:C1110"/>
    <mergeCell ref="D1109:D1110"/>
    <mergeCell ref="E1109:E1110"/>
    <mergeCell ref="F1109:G1109"/>
    <mergeCell ref="H1109:I1109"/>
    <mergeCell ref="A1098:E1098"/>
    <mergeCell ref="F1098:I1098"/>
    <mergeCell ref="A1099:E1099"/>
    <mergeCell ref="F1099:I1099"/>
    <mergeCell ref="A1100:E1100"/>
    <mergeCell ref="F1100:I1100"/>
    <mergeCell ref="G1101:I1101"/>
    <mergeCell ref="G1102:I1102"/>
    <mergeCell ref="A1103:E1103"/>
    <mergeCell ref="F1103:I1103"/>
    <mergeCell ref="J1088:J1089"/>
    <mergeCell ref="A1092:E1092"/>
    <mergeCell ref="F1092:I1092"/>
    <mergeCell ref="F1093:I1093"/>
    <mergeCell ref="A1095:E1095"/>
    <mergeCell ref="F1095:I1095"/>
    <mergeCell ref="A1096:E1096"/>
    <mergeCell ref="F1096:I1096"/>
    <mergeCell ref="A1097:E1097"/>
    <mergeCell ref="F1097:I1097"/>
    <mergeCell ref="H1084:I1084"/>
    <mergeCell ref="E1086:F1086"/>
    <mergeCell ref="E1087:F1087"/>
    <mergeCell ref="A1088:A1089"/>
    <mergeCell ref="B1088:B1089"/>
    <mergeCell ref="C1088:C1089"/>
    <mergeCell ref="D1088:D1089"/>
    <mergeCell ref="E1088:E1089"/>
    <mergeCell ref="F1088:G1088"/>
    <mergeCell ref="H1088:I1088"/>
    <mergeCell ref="E1072:F1072"/>
    <mergeCell ref="E1073:F1073"/>
    <mergeCell ref="E1074:F1074"/>
    <mergeCell ref="H1076:I1076"/>
    <mergeCell ref="E1078:F1078"/>
    <mergeCell ref="E1079:F1079"/>
    <mergeCell ref="E1080:F1080"/>
    <mergeCell ref="E1081:F1081"/>
    <mergeCell ref="E1082:F1082"/>
    <mergeCell ref="E1061:F1061"/>
    <mergeCell ref="E1062:F1062"/>
    <mergeCell ref="E1063:F1063"/>
    <mergeCell ref="E1064:F1064"/>
    <mergeCell ref="E1065:F1065"/>
    <mergeCell ref="E1066:F1066"/>
    <mergeCell ref="H1068:I1068"/>
    <mergeCell ref="E1070:F1070"/>
    <mergeCell ref="E1071:F1071"/>
    <mergeCell ref="E1050:F1050"/>
    <mergeCell ref="E1051:F1051"/>
    <mergeCell ref="E1052:F1052"/>
    <mergeCell ref="E1053:F1053"/>
    <mergeCell ref="E1054:F1054"/>
    <mergeCell ref="E1055:F1055"/>
    <mergeCell ref="E1056:F1056"/>
    <mergeCell ref="E1057:F1057"/>
    <mergeCell ref="H1059:I1059"/>
    <mergeCell ref="E1039:F1039"/>
    <mergeCell ref="E1040:F1040"/>
    <mergeCell ref="E1041:F1041"/>
    <mergeCell ref="H1043:I1043"/>
    <mergeCell ref="E1045:F1045"/>
    <mergeCell ref="E1046:F1046"/>
    <mergeCell ref="E1047:F1047"/>
    <mergeCell ref="E1048:F1048"/>
    <mergeCell ref="E1049:F1049"/>
    <mergeCell ref="E1028:F1028"/>
    <mergeCell ref="E1029:F1029"/>
    <mergeCell ref="E1030:F1030"/>
    <mergeCell ref="E1031:F1031"/>
    <mergeCell ref="E1032:F1032"/>
    <mergeCell ref="H1034:I1034"/>
    <mergeCell ref="E1036:F1036"/>
    <mergeCell ref="E1037:F1037"/>
    <mergeCell ref="E1038:F1038"/>
    <mergeCell ref="E1017:F1017"/>
    <mergeCell ref="E1018:F1018"/>
    <mergeCell ref="E1019:F1019"/>
    <mergeCell ref="E1020:F1020"/>
    <mergeCell ref="E1021:F1021"/>
    <mergeCell ref="E1022:F1022"/>
    <mergeCell ref="E1023:F1023"/>
    <mergeCell ref="E1024:F1024"/>
    <mergeCell ref="H1026:I1026"/>
    <mergeCell ref="E1004:F1004"/>
    <mergeCell ref="E1005:F1005"/>
    <mergeCell ref="H1007:I1007"/>
    <mergeCell ref="E1009:F1009"/>
    <mergeCell ref="E1010:F1010"/>
    <mergeCell ref="E1011:F1011"/>
    <mergeCell ref="E1012:F1012"/>
    <mergeCell ref="E1013:F1013"/>
    <mergeCell ref="H1015:I1015"/>
    <mergeCell ref="E993:F993"/>
    <mergeCell ref="E994:F994"/>
    <mergeCell ref="H996:I996"/>
    <mergeCell ref="E998:F998"/>
    <mergeCell ref="E999:F999"/>
    <mergeCell ref="E1000:F1000"/>
    <mergeCell ref="E1001:F1001"/>
    <mergeCell ref="E1002:F1002"/>
    <mergeCell ref="E1003:F1003"/>
    <mergeCell ref="E980:F980"/>
    <mergeCell ref="H982:I982"/>
    <mergeCell ref="E984:F984"/>
    <mergeCell ref="E985:F985"/>
    <mergeCell ref="E986:F986"/>
    <mergeCell ref="E987:F987"/>
    <mergeCell ref="H989:I989"/>
    <mergeCell ref="E991:F991"/>
    <mergeCell ref="E992:F992"/>
    <mergeCell ref="E969:F969"/>
    <mergeCell ref="E970:F970"/>
    <mergeCell ref="E971:F971"/>
    <mergeCell ref="E972:F972"/>
    <mergeCell ref="E973:F973"/>
    <mergeCell ref="H975:I975"/>
    <mergeCell ref="E977:F977"/>
    <mergeCell ref="E978:F978"/>
    <mergeCell ref="E979:F979"/>
    <mergeCell ref="E956:F956"/>
    <mergeCell ref="E957:F957"/>
    <mergeCell ref="E958:F958"/>
    <mergeCell ref="H960:I960"/>
    <mergeCell ref="E962:F962"/>
    <mergeCell ref="E963:F963"/>
    <mergeCell ref="E964:F964"/>
    <mergeCell ref="E965:F965"/>
    <mergeCell ref="H967:I967"/>
    <mergeCell ref="E945:F945"/>
    <mergeCell ref="E946:F946"/>
    <mergeCell ref="E947:F947"/>
    <mergeCell ref="E948:F948"/>
    <mergeCell ref="E949:F949"/>
    <mergeCell ref="H951:I951"/>
    <mergeCell ref="E953:F953"/>
    <mergeCell ref="E954:F954"/>
    <mergeCell ref="E955:F955"/>
    <mergeCell ref="E932:F932"/>
    <mergeCell ref="E933:F933"/>
    <mergeCell ref="E934:F934"/>
    <mergeCell ref="E935:F935"/>
    <mergeCell ref="H937:I937"/>
    <mergeCell ref="E939:F939"/>
    <mergeCell ref="E940:F940"/>
    <mergeCell ref="E941:F941"/>
    <mergeCell ref="H943:I943"/>
    <mergeCell ref="E919:F919"/>
    <mergeCell ref="E920:F920"/>
    <mergeCell ref="H922:I922"/>
    <mergeCell ref="E924:F924"/>
    <mergeCell ref="E925:F925"/>
    <mergeCell ref="E926:F926"/>
    <mergeCell ref="E927:F927"/>
    <mergeCell ref="E928:F928"/>
    <mergeCell ref="H930:I930"/>
    <mergeCell ref="H907:I907"/>
    <mergeCell ref="E909:F909"/>
    <mergeCell ref="E910:F910"/>
    <mergeCell ref="E911:F911"/>
    <mergeCell ref="E912:F912"/>
    <mergeCell ref="E913:F913"/>
    <mergeCell ref="H915:I915"/>
    <mergeCell ref="E917:F917"/>
    <mergeCell ref="E918:F918"/>
    <mergeCell ref="E895:F895"/>
    <mergeCell ref="E896:F896"/>
    <mergeCell ref="H898:I898"/>
    <mergeCell ref="E900:F900"/>
    <mergeCell ref="E901:F901"/>
    <mergeCell ref="E902:F902"/>
    <mergeCell ref="E903:F903"/>
    <mergeCell ref="E904:F904"/>
    <mergeCell ref="E905:F905"/>
    <mergeCell ref="H885:I885"/>
    <mergeCell ref="E887:F887"/>
    <mergeCell ref="E888:F888"/>
    <mergeCell ref="E889:F889"/>
    <mergeCell ref="E890:F890"/>
    <mergeCell ref="E891:F891"/>
    <mergeCell ref="E892:F892"/>
    <mergeCell ref="E893:F893"/>
    <mergeCell ref="E894:F894"/>
    <mergeCell ref="E873:F873"/>
    <mergeCell ref="E874:F874"/>
    <mergeCell ref="E875:F875"/>
    <mergeCell ref="H877:I877"/>
    <mergeCell ref="E879:F879"/>
    <mergeCell ref="E880:F880"/>
    <mergeCell ref="E881:F881"/>
    <mergeCell ref="E882:F882"/>
    <mergeCell ref="E883:F883"/>
    <mergeCell ref="E862:F862"/>
    <mergeCell ref="E863:F863"/>
    <mergeCell ref="E864:F864"/>
    <mergeCell ref="E865:F865"/>
    <mergeCell ref="E866:F866"/>
    <mergeCell ref="H868:I868"/>
    <mergeCell ref="E870:F870"/>
    <mergeCell ref="E871:F871"/>
    <mergeCell ref="E872:F872"/>
    <mergeCell ref="E849:F849"/>
    <mergeCell ref="E850:F850"/>
    <mergeCell ref="H852:I852"/>
    <mergeCell ref="E854:F854"/>
    <mergeCell ref="E855:F855"/>
    <mergeCell ref="E856:F856"/>
    <mergeCell ref="E857:F857"/>
    <mergeCell ref="E858:F858"/>
    <mergeCell ref="H860:I860"/>
    <mergeCell ref="E838:F838"/>
    <mergeCell ref="E839:F839"/>
    <mergeCell ref="E840:F840"/>
    <mergeCell ref="E841:F841"/>
    <mergeCell ref="E842:F842"/>
    <mergeCell ref="H844:I844"/>
    <mergeCell ref="E846:F846"/>
    <mergeCell ref="E847:F847"/>
    <mergeCell ref="E848:F848"/>
    <mergeCell ref="E825:F825"/>
    <mergeCell ref="E826:F826"/>
    <mergeCell ref="H828:I828"/>
    <mergeCell ref="E830:F830"/>
    <mergeCell ref="E831:F831"/>
    <mergeCell ref="E832:F832"/>
    <mergeCell ref="E833:F833"/>
    <mergeCell ref="E834:F834"/>
    <mergeCell ref="H836:I836"/>
    <mergeCell ref="E814:F814"/>
    <mergeCell ref="E815:F815"/>
    <mergeCell ref="E816:F816"/>
    <mergeCell ref="E817:F817"/>
    <mergeCell ref="E818:F818"/>
    <mergeCell ref="H820:I820"/>
    <mergeCell ref="E822:F822"/>
    <mergeCell ref="E823:F823"/>
    <mergeCell ref="E824:F824"/>
    <mergeCell ref="E803:F803"/>
    <mergeCell ref="E804:F804"/>
    <mergeCell ref="E805:F805"/>
    <mergeCell ref="E806:F806"/>
    <mergeCell ref="H808:I808"/>
    <mergeCell ref="E810:F810"/>
    <mergeCell ref="E811:F811"/>
    <mergeCell ref="E812:F812"/>
    <mergeCell ref="E813:F813"/>
    <mergeCell ref="H791:I791"/>
    <mergeCell ref="E793:F793"/>
    <mergeCell ref="E794:F794"/>
    <mergeCell ref="E795:F795"/>
    <mergeCell ref="E796:F796"/>
    <mergeCell ref="E797:F797"/>
    <mergeCell ref="H799:I799"/>
    <mergeCell ref="E801:F801"/>
    <mergeCell ref="E802:F802"/>
    <mergeCell ref="E779:F779"/>
    <mergeCell ref="E780:F780"/>
    <mergeCell ref="E781:F781"/>
    <mergeCell ref="H783:I783"/>
    <mergeCell ref="E785:F785"/>
    <mergeCell ref="E786:F786"/>
    <mergeCell ref="E787:F787"/>
    <mergeCell ref="E788:F788"/>
    <mergeCell ref="E789:F789"/>
    <mergeCell ref="H767:I767"/>
    <mergeCell ref="E769:F769"/>
    <mergeCell ref="E770:F770"/>
    <mergeCell ref="E771:F771"/>
    <mergeCell ref="E772:F772"/>
    <mergeCell ref="E773:F773"/>
    <mergeCell ref="H775:I775"/>
    <mergeCell ref="E777:F777"/>
    <mergeCell ref="E778:F778"/>
    <mergeCell ref="E755:F755"/>
    <mergeCell ref="E756:F756"/>
    <mergeCell ref="E757:F757"/>
    <mergeCell ref="H759:I759"/>
    <mergeCell ref="E761:F761"/>
    <mergeCell ref="E762:F762"/>
    <mergeCell ref="E763:F763"/>
    <mergeCell ref="E764:F764"/>
    <mergeCell ref="E765:F765"/>
    <mergeCell ref="H743:I743"/>
    <mergeCell ref="E745:F745"/>
    <mergeCell ref="E746:F746"/>
    <mergeCell ref="E747:F747"/>
    <mergeCell ref="E748:F748"/>
    <mergeCell ref="E749:F749"/>
    <mergeCell ref="H751:I751"/>
    <mergeCell ref="E753:F753"/>
    <mergeCell ref="E754:F754"/>
    <mergeCell ref="E731:F731"/>
    <mergeCell ref="E732:F732"/>
    <mergeCell ref="E733:F733"/>
    <mergeCell ref="H735:I735"/>
    <mergeCell ref="E737:F737"/>
    <mergeCell ref="E738:F738"/>
    <mergeCell ref="E739:F739"/>
    <mergeCell ref="E740:F740"/>
    <mergeCell ref="E741:F741"/>
    <mergeCell ref="H719:I719"/>
    <mergeCell ref="E721:F721"/>
    <mergeCell ref="E722:F722"/>
    <mergeCell ref="E723:F723"/>
    <mergeCell ref="E724:F724"/>
    <mergeCell ref="E725:F725"/>
    <mergeCell ref="H727:I727"/>
    <mergeCell ref="E729:F729"/>
    <mergeCell ref="E730:F730"/>
    <mergeCell ref="E707:F707"/>
    <mergeCell ref="E708:F708"/>
    <mergeCell ref="E709:F709"/>
    <mergeCell ref="H711:I711"/>
    <mergeCell ref="E713:F713"/>
    <mergeCell ref="E714:F714"/>
    <mergeCell ref="E715:F715"/>
    <mergeCell ref="E716:F716"/>
    <mergeCell ref="E717:F717"/>
    <mergeCell ref="E696:F696"/>
    <mergeCell ref="E697:F697"/>
    <mergeCell ref="E698:F698"/>
    <mergeCell ref="E699:F699"/>
    <mergeCell ref="E700:F700"/>
    <mergeCell ref="E701:F701"/>
    <mergeCell ref="H703:I703"/>
    <mergeCell ref="E705:F705"/>
    <mergeCell ref="E706:F706"/>
    <mergeCell ref="E685:F685"/>
    <mergeCell ref="E686:F686"/>
    <mergeCell ref="E687:F687"/>
    <mergeCell ref="E688:F688"/>
    <mergeCell ref="E689:F689"/>
    <mergeCell ref="E690:F690"/>
    <mergeCell ref="E691:F691"/>
    <mergeCell ref="E692:F692"/>
    <mergeCell ref="H694:I694"/>
    <mergeCell ref="E676:F676"/>
    <mergeCell ref="E677:F677"/>
    <mergeCell ref="E678:F678"/>
    <mergeCell ref="E679:F679"/>
    <mergeCell ref="E680:F680"/>
    <mergeCell ref="E681:F681"/>
    <mergeCell ref="E682:F682"/>
    <mergeCell ref="E683:F683"/>
    <mergeCell ref="E684:F684"/>
    <mergeCell ref="E665:F665"/>
    <mergeCell ref="E666:F666"/>
    <mergeCell ref="E667:F667"/>
    <mergeCell ref="E668:F668"/>
    <mergeCell ref="E669:F669"/>
    <mergeCell ref="E670:F670"/>
    <mergeCell ref="H672:I672"/>
    <mergeCell ref="E674:F674"/>
    <mergeCell ref="E675:F675"/>
    <mergeCell ref="E656:F656"/>
    <mergeCell ref="E657:F657"/>
    <mergeCell ref="E658:F658"/>
    <mergeCell ref="E659:F659"/>
    <mergeCell ref="E660:F660"/>
    <mergeCell ref="E661:F661"/>
    <mergeCell ref="E662:F662"/>
    <mergeCell ref="E663:F663"/>
    <mergeCell ref="E664:F664"/>
    <mergeCell ref="E647:F647"/>
    <mergeCell ref="E648:F648"/>
    <mergeCell ref="E649:F649"/>
    <mergeCell ref="E650:F650"/>
    <mergeCell ref="E651:F651"/>
    <mergeCell ref="E652:F652"/>
    <mergeCell ref="E653:F653"/>
    <mergeCell ref="E654:F654"/>
    <mergeCell ref="E655:F655"/>
    <mergeCell ref="E636:F636"/>
    <mergeCell ref="E637:F637"/>
    <mergeCell ref="E638:F638"/>
    <mergeCell ref="E639:F639"/>
    <mergeCell ref="E640:F640"/>
    <mergeCell ref="H642:I642"/>
    <mergeCell ref="E644:F644"/>
    <mergeCell ref="E645:F645"/>
    <mergeCell ref="E646:F646"/>
    <mergeCell ref="E627:F627"/>
    <mergeCell ref="E628:F628"/>
    <mergeCell ref="E629:F629"/>
    <mergeCell ref="E630:F630"/>
    <mergeCell ref="E631:F631"/>
    <mergeCell ref="E632:F632"/>
    <mergeCell ref="E633:F633"/>
    <mergeCell ref="E634:F634"/>
    <mergeCell ref="E635:F635"/>
    <mergeCell ref="E618:F618"/>
    <mergeCell ref="E619:F619"/>
    <mergeCell ref="E620:F620"/>
    <mergeCell ref="E621:F621"/>
    <mergeCell ref="E622:F622"/>
    <mergeCell ref="E623:F623"/>
    <mergeCell ref="E624:F624"/>
    <mergeCell ref="E625:F625"/>
    <mergeCell ref="E626:F626"/>
    <mergeCell ref="E607:F607"/>
    <mergeCell ref="E608:F608"/>
    <mergeCell ref="E609:F609"/>
    <mergeCell ref="E610:F610"/>
    <mergeCell ref="E611:F611"/>
    <mergeCell ref="H613:I613"/>
    <mergeCell ref="E615:F615"/>
    <mergeCell ref="E616:F616"/>
    <mergeCell ref="E617:F617"/>
    <mergeCell ref="E596:F596"/>
    <mergeCell ref="E597:F597"/>
    <mergeCell ref="E598:F598"/>
    <mergeCell ref="E599:F599"/>
    <mergeCell ref="E600:F600"/>
    <mergeCell ref="E601:F601"/>
    <mergeCell ref="E602:F602"/>
    <mergeCell ref="E603:F603"/>
    <mergeCell ref="H605:I605"/>
    <mergeCell ref="E583:F583"/>
    <mergeCell ref="H585:I585"/>
    <mergeCell ref="E587:F587"/>
    <mergeCell ref="E588:F588"/>
    <mergeCell ref="E589:F589"/>
    <mergeCell ref="E590:F590"/>
    <mergeCell ref="E591:F591"/>
    <mergeCell ref="H593:I593"/>
    <mergeCell ref="E595:F595"/>
    <mergeCell ref="E572:F572"/>
    <mergeCell ref="E573:F573"/>
    <mergeCell ref="E574:F574"/>
    <mergeCell ref="E575:F575"/>
    <mergeCell ref="H577:I577"/>
    <mergeCell ref="E579:F579"/>
    <mergeCell ref="E580:F580"/>
    <mergeCell ref="E581:F581"/>
    <mergeCell ref="E582:F582"/>
    <mergeCell ref="E561:F561"/>
    <mergeCell ref="E562:F562"/>
    <mergeCell ref="E563:F563"/>
    <mergeCell ref="E564:F564"/>
    <mergeCell ref="E565:F565"/>
    <mergeCell ref="E566:F566"/>
    <mergeCell ref="H568:I568"/>
    <mergeCell ref="E570:F570"/>
    <mergeCell ref="E571:F571"/>
    <mergeCell ref="E550:F550"/>
    <mergeCell ref="E551:F551"/>
    <mergeCell ref="E552:F552"/>
    <mergeCell ref="E553:F553"/>
    <mergeCell ref="E554:F554"/>
    <mergeCell ref="H556:I556"/>
    <mergeCell ref="E558:F558"/>
    <mergeCell ref="E559:F559"/>
    <mergeCell ref="E560:F560"/>
    <mergeCell ref="H538:I538"/>
    <mergeCell ref="E540:F540"/>
    <mergeCell ref="E541:F541"/>
    <mergeCell ref="E542:F542"/>
    <mergeCell ref="E543:F543"/>
    <mergeCell ref="E544:F544"/>
    <mergeCell ref="E545:F545"/>
    <mergeCell ref="H547:I547"/>
    <mergeCell ref="E549:F549"/>
    <mergeCell ref="E526:F526"/>
    <mergeCell ref="E527:F527"/>
    <mergeCell ref="E528:F528"/>
    <mergeCell ref="H530:I530"/>
    <mergeCell ref="E532:F532"/>
    <mergeCell ref="E533:F533"/>
    <mergeCell ref="E534:F534"/>
    <mergeCell ref="E535:F535"/>
    <mergeCell ref="E536:F536"/>
    <mergeCell ref="E515:F515"/>
    <mergeCell ref="E516:F516"/>
    <mergeCell ref="E517:F517"/>
    <mergeCell ref="E518:F518"/>
    <mergeCell ref="E519:F519"/>
    <mergeCell ref="E520:F520"/>
    <mergeCell ref="H522:I522"/>
    <mergeCell ref="E524:F524"/>
    <mergeCell ref="E525:F525"/>
    <mergeCell ref="E504:F504"/>
    <mergeCell ref="E505:F505"/>
    <mergeCell ref="E506:F506"/>
    <mergeCell ref="E507:F507"/>
    <mergeCell ref="E508:F508"/>
    <mergeCell ref="E509:F509"/>
    <mergeCell ref="H511:I511"/>
    <mergeCell ref="E513:F513"/>
    <mergeCell ref="E514:F514"/>
    <mergeCell ref="E491:F491"/>
    <mergeCell ref="H493:I493"/>
    <mergeCell ref="E495:F495"/>
    <mergeCell ref="E496:F496"/>
    <mergeCell ref="E497:F497"/>
    <mergeCell ref="E498:F498"/>
    <mergeCell ref="E499:F499"/>
    <mergeCell ref="E500:F500"/>
    <mergeCell ref="H502:I502"/>
    <mergeCell ref="E480:F480"/>
    <mergeCell ref="E481:F481"/>
    <mergeCell ref="E482:F482"/>
    <mergeCell ref="H484:I484"/>
    <mergeCell ref="E486:F486"/>
    <mergeCell ref="E487:F487"/>
    <mergeCell ref="E488:F488"/>
    <mergeCell ref="E489:F489"/>
    <mergeCell ref="E490:F490"/>
    <mergeCell ref="H468:I468"/>
    <mergeCell ref="E470:F470"/>
    <mergeCell ref="E471:F471"/>
    <mergeCell ref="E472:F472"/>
    <mergeCell ref="E473:F473"/>
    <mergeCell ref="E474:F474"/>
    <mergeCell ref="H476:I476"/>
    <mergeCell ref="E478:F478"/>
    <mergeCell ref="E479:F479"/>
    <mergeCell ref="E456:F456"/>
    <mergeCell ref="E457:F457"/>
    <mergeCell ref="H459:I459"/>
    <mergeCell ref="E461:F461"/>
    <mergeCell ref="E462:F462"/>
    <mergeCell ref="E463:F463"/>
    <mergeCell ref="E464:F464"/>
    <mergeCell ref="E465:F465"/>
    <mergeCell ref="E466:F466"/>
    <mergeCell ref="E445:F445"/>
    <mergeCell ref="E446:F446"/>
    <mergeCell ref="E447:F447"/>
    <mergeCell ref="E448:F448"/>
    <mergeCell ref="E449:F449"/>
    <mergeCell ref="H451:I451"/>
    <mergeCell ref="E453:F453"/>
    <mergeCell ref="E454:F454"/>
    <mergeCell ref="E455:F455"/>
    <mergeCell ref="E434:F434"/>
    <mergeCell ref="E435:F435"/>
    <mergeCell ref="E436:F436"/>
    <mergeCell ref="E437:F437"/>
    <mergeCell ref="E438:F438"/>
    <mergeCell ref="E439:F439"/>
    <mergeCell ref="E440:F440"/>
    <mergeCell ref="E441:F441"/>
    <mergeCell ref="H443:I443"/>
    <mergeCell ref="E423:F423"/>
    <mergeCell ref="E424:F424"/>
    <mergeCell ref="E425:F425"/>
    <mergeCell ref="H427:I427"/>
    <mergeCell ref="E429:F429"/>
    <mergeCell ref="E430:F430"/>
    <mergeCell ref="E431:F431"/>
    <mergeCell ref="E432:F432"/>
    <mergeCell ref="E433:F433"/>
    <mergeCell ref="H411:I411"/>
    <mergeCell ref="E413:F413"/>
    <mergeCell ref="E414:F414"/>
    <mergeCell ref="E415:F415"/>
    <mergeCell ref="E416:F416"/>
    <mergeCell ref="H418:I418"/>
    <mergeCell ref="E420:F420"/>
    <mergeCell ref="E421:F421"/>
    <mergeCell ref="E422:F422"/>
    <mergeCell ref="E397:F397"/>
    <mergeCell ref="H399:I399"/>
    <mergeCell ref="E401:F401"/>
    <mergeCell ref="E402:F402"/>
    <mergeCell ref="E403:F403"/>
    <mergeCell ref="H405:I405"/>
    <mergeCell ref="E407:F407"/>
    <mergeCell ref="E408:F408"/>
    <mergeCell ref="E409:F409"/>
    <mergeCell ref="E384:F384"/>
    <mergeCell ref="E385:F385"/>
    <mergeCell ref="H387:I387"/>
    <mergeCell ref="E389:F389"/>
    <mergeCell ref="E390:F390"/>
    <mergeCell ref="E391:F391"/>
    <mergeCell ref="H393:I393"/>
    <mergeCell ref="E395:F395"/>
    <mergeCell ref="E396:F396"/>
    <mergeCell ref="E371:F371"/>
    <mergeCell ref="E372:F372"/>
    <mergeCell ref="E373:F373"/>
    <mergeCell ref="H375:I375"/>
    <mergeCell ref="E377:F377"/>
    <mergeCell ref="E378:F378"/>
    <mergeCell ref="E379:F379"/>
    <mergeCell ref="H381:I381"/>
    <mergeCell ref="E383:F383"/>
    <mergeCell ref="H357:I357"/>
    <mergeCell ref="E359:F359"/>
    <mergeCell ref="E360:F360"/>
    <mergeCell ref="E361:F361"/>
    <mergeCell ref="H363:I363"/>
    <mergeCell ref="E365:F365"/>
    <mergeCell ref="E366:F366"/>
    <mergeCell ref="E367:F367"/>
    <mergeCell ref="H369:I369"/>
    <mergeCell ref="H313:I313"/>
    <mergeCell ref="E318:F318"/>
    <mergeCell ref="E319:F319"/>
    <mergeCell ref="H321:I321"/>
    <mergeCell ref="H333:I333"/>
    <mergeCell ref="E335:F335"/>
    <mergeCell ref="E336:F336"/>
    <mergeCell ref="E337:F337"/>
    <mergeCell ref="H339:I339"/>
    <mergeCell ref="E315:F315"/>
    <mergeCell ref="E316:F316"/>
    <mergeCell ref="E317:F317"/>
    <mergeCell ref="H258:I258"/>
    <mergeCell ref="E281:F281"/>
    <mergeCell ref="E282:F282"/>
    <mergeCell ref="E283:F283"/>
    <mergeCell ref="H287:I287"/>
    <mergeCell ref="E289:F289"/>
    <mergeCell ref="E290:F290"/>
    <mergeCell ref="H297:I297"/>
    <mergeCell ref="E299:F299"/>
    <mergeCell ref="E262:F262"/>
    <mergeCell ref="E263:F263"/>
    <mergeCell ref="E264:F264"/>
    <mergeCell ref="E292:F292"/>
    <mergeCell ref="E293:F293"/>
    <mergeCell ref="E189:F189"/>
    <mergeCell ref="E190:F190"/>
    <mergeCell ref="E191:F191"/>
    <mergeCell ref="H193:I193"/>
    <mergeCell ref="E211:F211"/>
    <mergeCell ref="E212:F212"/>
    <mergeCell ref="H214:I214"/>
    <mergeCell ref="E219:F219"/>
    <mergeCell ref="E220:F220"/>
    <mergeCell ref="E210:F210"/>
    <mergeCell ref="E208:F208"/>
    <mergeCell ref="E206:F206"/>
    <mergeCell ref="E207:F207"/>
    <mergeCell ref="E205:F205"/>
    <mergeCell ref="E216:F216"/>
    <mergeCell ref="E217:F217"/>
    <mergeCell ref="E218:F218"/>
    <mergeCell ref="J165:J166"/>
    <mergeCell ref="A170:E170"/>
    <mergeCell ref="F170:I170"/>
    <mergeCell ref="F171:I171"/>
    <mergeCell ref="A173:E173"/>
    <mergeCell ref="F173:I173"/>
    <mergeCell ref="A174:E174"/>
    <mergeCell ref="F174:I174"/>
    <mergeCell ref="A175:E175"/>
    <mergeCell ref="F175:I175"/>
    <mergeCell ref="E151:F151"/>
    <mergeCell ref="E152:F152"/>
    <mergeCell ref="H161:I161"/>
    <mergeCell ref="A165:A166"/>
    <mergeCell ref="B165:B166"/>
    <mergeCell ref="C165:C166"/>
    <mergeCell ref="D165:D166"/>
    <mergeCell ref="E165:E166"/>
    <mergeCell ref="F165:G165"/>
    <mergeCell ref="H165:I165"/>
    <mergeCell ref="E163:F163"/>
    <mergeCell ref="E164:F164"/>
    <mergeCell ref="E72:F72"/>
    <mergeCell ref="E73:F73"/>
    <mergeCell ref="E82:F82"/>
    <mergeCell ref="E83:F83"/>
    <mergeCell ref="E84:F84"/>
    <mergeCell ref="E90:F90"/>
    <mergeCell ref="E91:F91"/>
    <mergeCell ref="E69:F69"/>
    <mergeCell ref="E150:F150"/>
    <mergeCell ref="H35:I35"/>
    <mergeCell ref="E41:F41"/>
    <mergeCell ref="E42:F42"/>
    <mergeCell ref="E43:F43"/>
    <mergeCell ref="E48:F48"/>
    <mergeCell ref="E49:F49"/>
    <mergeCell ref="E50:F50"/>
    <mergeCell ref="H66:I66"/>
    <mergeCell ref="E71:F71"/>
    <mergeCell ref="E13:F13"/>
    <mergeCell ref="E14:F14"/>
    <mergeCell ref="E15:F15"/>
    <mergeCell ref="E20:F20"/>
    <mergeCell ref="E21:F21"/>
    <mergeCell ref="E22:F22"/>
    <mergeCell ref="E26:F26"/>
    <mergeCell ref="E27:F27"/>
    <mergeCell ref="E28:F28"/>
    <mergeCell ref="E25:F25"/>
    <mergeCell ref="E17:F17"/>
    <mergeCell ref="E18:F18"/>
    <mergeCell ref="E19:F19"/>
    <mergeCell ref="E16:F16"/>
    <mergeCell ref="E355:F355"/>
    <mergeCell ref="E331:F331"/>
    <mergeCell ref="E341:F341"/>
    <mergeCell ref="E323:F323"/>
    <mergeCell ref="E324:F324"/>
    <mergeCell ref="E325:F325"/>
    <mergeCell ref="H327:I327"/>
    <mergeCell ref="E329:F329"/>
    <mergeCell ref="E330:F330"/>
    <mergeCell ref="E342:F342"/>
    <mergeCell ref="E343:F343"/>
    <mergeCell ref="H345:I345"/>
    <mergeCell ref="E347:F347"/>
    <mergeCell ref="E348:F348"/>
    <mergeCell ref="E349:F349"/>
    <mergeCell ref="H351:I351"/>
    <mergeCell ref="E353:F353"/>
    <mergeCell ref="E354:F354"/>
    <mergeCell ref="E300:F300"/>
    <mergeCell ref="E301:F301"/>
    <mergeCell ref="E302:F302"/>
    <mergeCell ref="E309:F309"/>
    <mergeCell ref="E310:F310"/>
    <mergeCell ref="E307:F307"/>
    <mergeCell ref="E308:F308"/>
    <mergeCell ref="H305:I305"/>
    <mergeCell ref="H266:I266"/>
    <mergeCell ref="H274:I274"/>
    <mergeCell ref="E284:F284"/>
    <mergeCell ref="E285:F285"/>
    <mergeCell ref="E269:F269"/>
    <mergeCell ref="E278:F278"/>
    <mergeCell ref="E279:F279"/>
    <mergeCell ref="E270:F270"/>
    <mergeCell ref="E271:F271"/>
    <mergeCell ref="E272:F272"/>
    <mergeCell ref="E276:F276"/>
    <mergeCell ref="E277:F277"/>
    <mergeCell ref="E268:F268"/>
    <mergeCell ref="E280:F280"/>
    <mergeCell ref="E303:F303"/>
    <mergeCell ref="E291:F291"/>
    <mergeCell ref="H236:I236"/>
    <mergeCell ref="E238:F238"/>
    <mergeCell ref="E239:F239"/>
    <mergeCell ref="E240:F240"/>
    <mergeCell ref="E222:F222"/>
    <mergeCell ref="E223:F223"/>
    <mergeCell ref="E232:F232"/>
    <mergeCell ref="E253:F253"/>
    <mergeCell ref="E254:F254"/>
    <mergeCell ref="E233:F233"/>
    <mergeCell ref="E234:F234"/>
    <mergeCell ref="E227:F227"/>
    <mergeCell ref="E228:F228"/>
    <mergeCell ref="E249:F249"/>
    <mergeCell ref="E250:F250"/>
    <mergeCell ref="E251:F251"/>
    <mergeCell ref="H114:I114"/>
    <mergeCell ref="E154:F154"/>
    <mergeCell ref="E155:F155"/>
    <mergeCell ref="E156:F156"/>
    <mergeCell ref="E294:F294"/>
    <mergeCell ref="E295:F295"/>
    <mergeCell ref="E311:F311"/>
    <mergeCell ref="E244:F244"/>
    <mergeCell ref="E252:F252"/>
    <mergeCell ref="E260:F260"/>
    <mergeCell ref="E261:F261"/>
    <mergeCell ref="E245:F245"/>
    <mergeCell ref="H247:I247"/>
    <mergeCell ref="E243:F243"/>
    <mergeCell ref="E241:F241"/>
    <mergeCell ref="E242:F242"/>
    <mergeCell ref="E255:F255"/>
    <mergeCell ref="E197:F197"/>
    <mergeCell ref="E198:F198"/>
    <mergeCell ref="H203:I203"/>
    <mergeCell ref="E128:F128"/>
    <mergeCell ref="E137:F137"/>
    <mergeCell ref="E199:F199"/>
    <mergeCell ref="E209:F209"/>
    <mergeCell ref="E29:F29"/>
    <mergeCell ref="E47:F47"/>
    <mergeCell ref="E54:F54"/>
    <mergeCell ref="E39:F39"/>
    <mergeCell ref="E40:F40"/>
    <mergeCell ref="E51:F51"/>
    <mergeCell ref="E52:F52"/>
    <mergeCell ref="E53:F53"/>
    <mergeCell ref="E30:F30"/>
    <mergeCell ref="E31:F31"/>
    <mergeCell ref="E32:F32"/>
    <mergeCell ref="E33:F33"/>
    <mergeCell ref="E37:F37"/>
    <mergeCell ref="E95:F95"/>
    <mergeCell ref="E140:F140"/>
    <mergeCell ref="E121:F121"/>
    <mergeCell ref="E134:F134"/>
    <mergeCell ref="E135:F135"/>
    <mergeCell ref="E103:F103"/>
    <mergeCell ref="E120:F120"/>
    <mergeCell ref="E112:F112"/>
    <mergeCell ref="E116:F116"/>
    <mergeCell ref="E55:F55"/>
    <mergeCell ref="E56:F56"/>
    <mergeCell ref="E57:F57"/>
    <mergeCell ref="E63:F63"/>
    <mergeCell ref="E64:F64"/>
    <mergeCell ref="E117:F117"/>
    <mergeCell ref="E118:F118"/>
    <mergeCell ref="E119:F119"/>
    <mergeCell ref="E126:F126"/>
    <mergeCell ref="E127:F127"/>
    <mergeCell ref="E131:F131"/>
    <mergeCell ref="E132:F132"/>
    <mergeCell ref="E133:F133"/>
    <mergeCell ref="E74:F74"/>
    <mergeCell ref="E139:F139"/>
    <mergeCell ref="E147:F147"/>
    <mergeCell ref="E148:F148"/>
    <mergeCell ref="E146:F146"/>
    <mergeCell ref="E145:F145"/>
    <mergeCell ref="E141:F141"/>
    <mergeCell ref="E62:F62"/>
    <mergeCell ref="E46:F46"/>
    <mergeCell ref="E58:F58"/>
    <mergeCell ref="E59:F59"/>
    <mergeCell ref="E144:F144"/>
    <mergeCell ref="E75:F75"/>
    <mergeCell ref="E93:F93"/>
    <mergeCell ref="E106:F106"/>
    <mergeCell ref="E107:F107"/>
    <mergeCell ref="E92:F92"/>
    <mergeCell ref="E98:F98"/>
    <mergeCell ref="E99:F99"/>
    <mergeCell ref="E100:F100"/>
    <mergeCell ref="E108:F108"/>
    <mergeCell ref="E109:F109"/>
    <mergeCell ref="E110:F110"/>
    <mergeCell ref="E142:F142"/>
    <mergeCell ref="E143:F143"/>
    <mergeCell ref="C1:D1"/>
    <mergeCell ref="C2:D2"/>
    <mergeCell ref="A5:J5"/>
    <mergeCell ref="C4:D4"/>
    <mergeCell ref="A2:B4"/>
    <mergeCell ref="F4:J4"/>
    <mergeCell ref="E1:F1"/>
    <mergeCell ref="G1:J1"/>
    <mergeCell ref="E2:F2"/>
    <mergeCell ref="G2:J3"/>
    <mergeCell ref="C3:D3"/>
    <mergeCell ref="E6:F6"/>
    <mergeCell ref="E7:F7"/>
    <mergeCell ref="E129:F129"/>
    <mergeCell ref="E130:F130"/>
    <mergeCell ref="E97:F97"/>
    <mergeCell ref="E8:F8"/>
    <mergeCell ref="E9:F9"/>
    <mergeCell ref="E10:F10"/>
    <mergeCell ref="E11:F11"/>
    <mergeCell ref="E12:F12"/>
    <mergeCell ref="E23:F23"/>
    <mergeCell ref="E24:F24"/>
    <mergeCell ref="E104:F104"/>
    <mergeCell ref="E105:F105"/>
    <mergeCell ref="E122:F122"/>
    <mergeCell ref="E68:F68"/>
    <mergeCell ref="E60:F60"/>
    <mergeCell ref="E44:F44"/>
    <mergeCell ref="E45:F45"/>
    <mergeCell ref="E77:F77"/>
    <mergeCell ref="E78:F78"/>
    <mergeCell ref="E123:F123"/>
    <mergeCell ref="E111:F111"/>
    <mergeCell ref="E124:F124"/>
    <mergeCell ref="E149:F149"/>
    <mergeCell ref="E158:F158"/>
    <mergeCell ref="E159:F159"/>
    <mergeCell ref="E153:F153"/>
    <mergeCell ref="E38:F38"/>
    <mergeCell ref="E61:F61"/>
    <mergeCell ref="E81:F81"/>
    <mergeCell ref="E101:F101"/>
    <mergeCell ref="E102:F102"/>
    <mergeCell ref="E80:F80"/>
    <mergeCell ref="E85:F85"/>
    <mergeCell ref="E86:F86"/>
    <mergeCell ref="E87:F87"/>
    <mergeCell ref="E96:F96"/>
    <mergeCell ref="E79:F79"/>
    <mergeCell ref="E88:F88"/>
    <mergeCell ref="E89:F89"/>
    <mergeCell ref="E94:F94"/>
    <mergeCell ref="E70:F70"/>
    <mergeCell ref="E138:F138"/>
    <mergeCell ref="E76:F76"/>
    <mergeCell ref="E157:F157"/>
    <mergeCell ref="E136:F136"/>
    <mergeCell ref="E125:F125"/>
    <mergeCell ref="E256:F256"/>
    <mergeCell ref="E182:F182"/>
    <mergeCell ref="E183:F183"/>
    <mergeCell ref="E187:F187"/>
    <mergeCell ref="A176:E176"/>
    <mergeCell ref="F176:I176"/>
    <mergeCell ref="A177:E177"/>
    <mergeCell ref="F177:I177"/>
    <mergeCell ref="A178:E178"/>
    <mergeCell ref="F178:I178"/>
    <mergeCell ref="H180:I180"/>
    <mergeCell ref="E184:F184"/>
    <mergeCell ref="E185:F185"/>
    <mergeCell ref="E186:F186"/>
    <mergeCell ref="E200:F200"/>
    <mergeCell ref="E201:F201"/>
    <mergeCell ref="E195:F195"/>
    <mergeCell ref="E196:F196"/>
    <mergeCell ref="E188:F188"/>
    <mergeCell ref="E221:F221"/>
    <mergeCell ref="H225:I225"/>
    <mergeCell ref="E229:F229"/>
    <mergeCell ref="E230:F230"/>
    <mergeCell ref="E231:F231"/>
  </mergeCells>
  <pageMargins left="0.51181102362204722" right="0.51181102362204722" top="0.78740157480314965" bottom="0.78740157480314965" header="0.51181102362204722" footer="0.51181102362204722"/>
  <pageSetup paperSize="9" scale="75" fitToHeight="0" orientation="landscape" r:id="rId1"/>
  <headerFooter>
    <oddFooter>Página &amp;P de &amp;N</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D60DB-4A3B-4B5F-9CB2-4008AED3EBD3}">
  <dimension ref="A1:X56"/>
  <sheetViews>
    <sheetView showGridLines="0" topLeftCell="A7" zoomScaleSheetLayoutView="100" workbookViewId="0">
      <selection activeCell="F45" sqref="F45"/>
    </sheetView>
  </sheetViews>
  <sheetFormatPr defaultColWidth="8" defaultRowHeight="12.75" x14ac:dyDescent="0.2"/>
  <cols>
    <col min="1" max="2" width="8.25" style="20" customWidth="1"/>
    <col min="3" max="3" width="5.625" style="20" customWidth="1"/>
    <col min="4" max="4" width="42.75" style="20" customWidth="1"/>
    <col min="5" max="5" width="18.5" style="20" customWidth="1"/>
    <col min="6" max="6" width="11.375" style="20" customWidth="1"/>
    <col min="7" max="7" width="10.125" style="20" customWidth="1"/>
    <col min="8" max="9" width="11.875" style="20" customWidth="1"/>
    <col min="10" max="10" width="8" style="20"/>
    <col min="11" max="11" width="8.25" style="20" customWidth="1"/>
    <col min="12" max="12" width="9.125" style="20" customWidth="1"/>
    <col min="13" max="13" width="9.125" style="16" hidden="1" customWidth="1"/>
    <col min="14" max="14" width="42.875" style="16" hidden="1" customWidth="1"/>
    <col min="15" max="23" width="9.125" style="16" hidden="1" customWidth="1"/>
    <col min="24" max="24" width="9.125" style="20" customWidth="1"/>
    <col min="25" max="25" width="21.875" style="20" customWidth="1"/>
    <col min="26" max="26" width="10.125" style="20" customWidth="1"/>
    <col min="27" max="28" width="9.625" style="20" customWidth="1"/>
    <col min="29" max="29" width="7.375" style="20" customWidth="1"/>
    <col min="30" max="32" width="5.5" style="20" bestFit="1" customWidth="1"/>
    <col min="33" max="16384" width="8" style="20"/>
  </cols>
  <sheetData>
    <row r="1" spans="1:23" x14ac:dyDescent="0.2">
      <c r="A1" s="16"/>
      <c r="B1" s="16"/>
      <c r="C1" s="16"/>
      <c r="D1" s="17" t="s">
        <v>54</v>
      </c>
      <c r="E1" s="17"/>
      <c r="F1" s="18"/>
      <c r="G1" s="18"/>
      <c r="H1" s="19" t="s">
        <v>55</v>
      </c>
      <c r="I1" s="16"/>
      <c r="J1" s="16"/>
      <c r="K1" s="16"/>
      <c r="L1" s="16"/>
    </row>
    <row r="2" spans="1:23" ht="14.25" x14ac:dyDescent="0.2">
      <c r="A2" s="16"/>
      <c r="B2" s="16"/>
      <c r="C2" s="16"/>
      <c r="D2" s="21" t="s">
        <v>319</v>
      </c>
      <c r="E2" s="205"/>
      <c r="F2" s="206"/>
      <c r="G2" s="207"/>
      <c r="H2" s="22" t="s">
        <v>55</v>
      </c>
      <c r="I2" s="16"/>
      <c r="J2" s="16"/>
      <c r="K2" s="16"/>
      <c r="L2" s="16"/>
    </row>
    <row r="3" spans="1:23" x14ac:dyDescent="0.2">
      <c r="A3" s="16"/>
      <c r="B3" s="16"/>
      <c r="C3" s="16"/>
      <c r="D3" s="17" t="s">
        <v>56</v>
      </c>
      <c r="E3" s="23"/>
      <c r="F3" s="18"/>
      <c r="G3" s="18"/>
      <c r="H3" s="19" t="s">
        <v>55</v>
      </c>
      <c r="I3" s="16"/>
      <c r="J3" s="16"/>
      <c r="K3" s="16"/>
      <c r="L3" s="16"/>
    </row>
    <row r="4" spans="1:23" ht="24.75" customHeight="1" x14ac:dyDescent="0.2">
      <c r="A4" s="16"/>
      <c r="B4" s="16"/>
      <c r="C4" s="16"/>
      <c r="D4" s="208" t="s">
        <v>416</v>
      </c>
      <c r="E4" s="209"/>
      <c r="F4" s="209"/>
      <c r="G4" s="210"/>
      <c r="H4" s="22" t="s">
        <v>55</v>
      </c>
      <c r="I4" s="16"/>
      <c r="J4" s="16"/>
      <c r="K4" s="16"/>
      <c r="L4" s="16"/>
    </row>
    <row r="5" spans="1:23" x14ac:dyDescent="0.2">
      <c r="A5" s="16"/>
      <c r="B5" s="16"/>
      <c r="C5" s="16"/>
      <c r="D5" s="17" t="s">
        <v>57</v>
      </c>
      <c r="E5" s="17"/>
      <c r="F5" s="18"/>
      <c r="G5" s="18"/>
      <c r="H5" s="19" t="s">
        <v>55</v>
      </c>
      <c r="I5" s="16"/>
      <c r="J5" s="16"/>
      <c r="K5" s="16"/>
      <c r="L5" s="16"/>
    </row>
    <row r="6" spans="1:23" ht="14.25" x14ac:dyDescent="0.2">
      <c r="A6" s="16"/>
      <c r="B6" s="16"/>
      <c r="C6" s="16"/>
      <c r="D6" s="21" t="s">
        <v>417</v>
      </c>
      <c r="E6" s="118"/>
      <c r="F6" s="113"/>
      <c r="G6" s="114"/>
      <c r="H6" s="22" t="s">
        <v>55</v>
      </c>
      <c r="I6" s="16"/>
      <c r="J6" s="24"/>
      <c r="K6" s="16"/>
      <c r="L6" s="25" t="s">
        <v>58</v>
      </c>
      <c r="N6" s="24"/>
    </row>
    <row r="7" spans="1:23" ht="15" customHeight="1" thickBot="1" x14ac:dyDescent="0.25">
      <c r="A7" s="16"/>
      <c r="B7" s="16"/>
      <c r="C7" s="16"/>
      <c r="D7" s="16"/>
      <c r="E7" s="16"/>
      <c r="F7" s="16"/>
      <c r="G7" s="16"/>
      <c r="H7" s="16"/>
      <c r="I7" s="16"/>
      <c r="J7" s="16"/>
      <c r="K7" s="16"/>
      <c r="L7" s="16"/>
    </row>
    <row r="8" spans="1:23" s="28" customFormat="1" ht="18" customHeight="1" thickBot="1" x14ac:dyDescent="0.25">
      <c r="A8" s="211" t="str">
        <f>IF(N24=1,N26,N25)</f>
        <v>Composição do BDI para obras com mão-de-obra onerada</v>
      </c>
      <c r="B8" s="212"/>
      <c r="C8" s="212"/>
      <c r="D8" s="212"/>
      <c r="E8" s="212"/>
      <c r="F8" s="212"/>
      <c r="G8" s="212"/>
      <c r="H8" s="212"/>
      <c r="I8" s="212"/>
      <c r="J8" s="212"/>
      <c r="K8" s="212"/>
      <c r="L8" s="213"/>
      <c r="M8" s="26"/>
      <c r="N8" s="27" t="b">
        <v>0</v>
      </c>
      <c r="O8" s="26"/>
      <c r="P8" s="26"/>
      <c r="Q8" s="26"/>
      <c r="R8" s="26"/>
      <c r="S8" s="26"/>
      <c r="T8" s="26"/>
      <c r="U8" s="26"/>
      <c r="V8" s="26"/>
      <c r="W8" s="26"/>
    </row>
    <row r="9" spans="1:23" ht="2.1" customHeight="1" x14ac:dyDescent="0.2">
      <c r="A9" s="108"/>
      <c r="B9" s="108"/>
      <c r="C9" s="29"/>
      <c r="D9" s="30"/>
      <c r="E9" s="31"/>
      <c r="F9" s="31"/>
      <c r="G9" s="31"/>
      <c r="H9" s="31"/>
      <c r="I9" s="31"/>
      <c r="J9" s="31"/>
      <c r="K9" s="16"/>
      <c r="L9" s="16"/>
    </row>
    <row r="10" spans="1:23" x14ac:dyDescent="0.2">
      <c r="A10" s="108"/>
      <c r="B10" s="108"/>
      <c r="C10" s="29"/>
      <c r="D10" s="32" t="s">
        <v>59</v>
      </c>
      <c r="E10" s="31"/>
      <c r="F10" s="32"/>
      <c r="G10" s="214"/>
      <c r="H10" s="33"/>
      <c r="I10" s="33"/>
      <c r="J10" s="31"/>
      <c r="K10" s="16"/>
      <c r="L10" s="16"/>
      <c r="N10" s="16" t="s">
        <v>60</v>
      </c>
      <c r="O10" s="34">
        <v>1</v>
      </c>
      <c r="P10" s="16" t="str">
        <f>IF(O10=1,N10,IF(O10=2,N11,IF(O10=3,N12,IF(O10=4,N13,IF(O10=5,N14,IF(O10=6,N15," "))))))</f>
        <v>Construção de Edifícios</v>
      </c>
    </row>
    <row r="11" spans="1:23" x14ac:dyDescent="0.2">
      <c r="A11" s="108"/>
      <c r="B11" s="108"/>
      <c r="C11" s="29"/>
      <c r="D11" s="32"/>
      <c r="E11" s="31"/>
      <c r="F11" s="31"/>
      <c r="G11" s="214"/>
      <c r="H11" s="35"/>
      <c r="I11" s="35"/>
      <c r="J11" s="31"/>
      <c r="K11" s="16"/>
      <c r="L11" s="16"/>
      <c r="N11" s="16" t="s">
        <v>61</v>
      </c>
    </row>
    <row r="12" spans="1:23" ht="13.5" thickBot="1" x14ac:dyDescent="0.25">
      <c r="A12" s="108"/>
      <c r="B12" s="108"/>
      <c r="C12" s="29"/>
      <c r="D12" s="32"/>
      <c r="E12" s="31"/>
      <c r="F12" s="31"/>
      <c r="G12" s="31"/>
      <c r="H12" s="31"/>
      <c r="I12" s="31"/>
      <c r="J12" s="31"/>
      <c r="K12" s="16"/>
      <c r="L12" s="16"/>
      <c r="N12" s="16" t="s">
        <v>62</v>
      </c>
    </row>
    <row r="13" spans="1:23" ht="14.1" customHeight="1" thickBot="1" x14ac:dyDescent="0.25">
      <c r="A13" s="108"/>
      <c r="B13" s="108"/>
      <c r="C13" s="202" t="str">
        <f>"COMPOSIÇÃO - BDI para "&amp;P10</f>
        <v>COMPOSIÇÃO - BDI para Construção de Edifícios</v>
      </c>
      <c r="D13" s="203"/>
      <c r="E13" s="203"/>
      <c r="F13" s="203"/>
      <c r="G13" s="203"/>
      <c r="H13" s="203"/>
      <c r="I13" s="204"/>
      <c r="J13" s="16"/>
      <c r="K13" s="16"/>
      <c r="L13" s="16"/>
      <c r="N13" s="16" t="s">
        <v>63</v>
      </c>
    </row>
    <row r="14" spans="1:23" ht="27.95" customHeight="1" x14ac:dyDescent="0.2">
      <c r="A14" s="108"/>
      <c r="B14" s="108"/>
      <c r="C14" s="36" t="s">
        <v>64</v>
      </c>
      <c r="D14" s="37" t="s">
        <v>65</v>
      </c>
      <c r="E14" s="37" t="s">
        <v>66</v>
      </c>
      <c r="F14" s="37" t="s">
        <v>67</v>
      </c>
      <c r="G14" s="37" t="s">
        <v>68</v>
      </c>
      <c r="H14" s="216" t="s">
        <v>69</v>
      </c>
      <c r="I14" s="217"/>
      <c r="J14" s="16"/>
      <c r="K14" s="16"/>
      <c r="L14" s="16"/>
      <c r="N14" s="16" t="s">
        <v>70</v>
      </c>
    </row>
    <row r="15" spans="1:23" ht="14.1" customHeight="1" x14ac:dyDescent="0.2">
      <c r="A15" s="108"/>
      <c r="B15" s="108"/>
      <c r="C15" s="38">
        <v>1</v>
      </c>
      <c r="D15" s="39" t="s">
        <v>71</v>
      </c>
      <c r="E15" s="40" t="s">
        <v>72</v>
      </c>
      <c r="F15" s="41">
        <v>0.05</v>
      </c>
      <c r="G15" s="42" t="str">
        <f t="shared" ref="G15:G24" si="0">IF(F15="","",IF(AND(F15&gt;=H15,F15&lt;=I15),"OK",""))</f>
        <v>OK</v>
      </c>
      <c r="H15" s="43">
        <f>INDEX(matriz,$W17,$O$10)</f>
        <v>0.03</v>
      </c>
      <c r="I15" s="43">
        <f>INDEX(matriz2,$W23,$O$10)</f>
        <v>5.5E-2</v>
      </c>
      <c r="J15" s="16"/>
      <c r="K15" s="16"/>
      <c r="L15" s="16"/>
      <c r="N15" s="16" t="s">
        <v>73</v>
      </c>
    </row>
    <row r="16" spans="1:23" ht="14.1" customHeight="1" x14ac:dyDescent="0.2">
      <c r="A16" s="108"/>
      <c r="B16" s="108"/>
      <c r="C16" s="44">
        <v>2</v>
      </c>
      <c r="D16" s="45" t="s">
        <v>74</v>
      </c>
      <c r="E16" s="46" t="s">
        <v>75</v>
      </c>
      <c r="F16" s="47">
        <v>9.1999999999999998E-3</v>
      </c>
      <c r="G16" s="48" t="str">
        <f t="shared" si="0"/>
        <v>OK</v>
      </c>
      <c r="H16" s="43">
        <f>INDEX(matriz,$W18,$O$10)</f>
        <v>8.0000000000000002E-3</v>
      </c>
      <c r="I16" s="43">
        <f>INDEX(matriz2,$W24,$O$10)</f>
        <v>0.01</v>
      </c>
      <c r="J16" s="16"/>
      <c r="K16" s="16"/>
      <c r="L16" s="16"/>
      <c r="P16" s="16" t="s">
        <v>76</v>
      </c>
      <c r="Q16" s="16">
        <v>1</v>
      </c>
      <c r="R16" s="16">
        <v>2</v>
      </c>
      <c r="S16" s="16">
        <v>3</v>
      </c>
      <c r="T16" s="16">
        <v>4</v>
      </c>
      <c r="U16" s="16">
        <v>5</v>
      </c>
      <c r="V16" s="16">
        <v>6</v>
      </c>
    </row>
    <row r="17" spans="1:23" ht="14.1" customHeight="1" x14ac:dyDescent="0.2">
      <c r="A17" s="108"/>
      <c r="B17" s="108"/>
      <c r="C17" s="44">
        <v>3</v>
      </c>
      <c r="D17" s="45" t="s">
        <v>77</v>
      </c>
      <c r="E17" s="46" t="s">
        <v>78</v>
      </c>
      <c r="F17" s="47">
        <v>1.21E-2</v>
      </c>
      <c r="G17" s="48" t="str">
        <f t="shared" si="0"/>
        <v>OK</v>
      </c>
      <c r="H17" s="43">
        <f>INDEX(matriz,$W19,$O$10)</f>
        <v>9.7000000000000003E-3</v>
      </c>
      <c r="I17" s="43">
        <f>INDEX(matriz2,$W25,$O$10)</f>
        <v>1.2699999999999999E-2</v>
      </c>
      <c r="J17" s="16"/>
      <c r="K17" s="49"/>
      <c r="L17" s="16"/>
      <c r="N17" s="24"/>
      <c r="Q17" s="50">
        <v>0.03</v>
      </c>
      <c r="R17" s="50">
        <v>3.7999999999999999E-2</v>
      </c>
      <c r="S17" s="50">
        <v>3.4299999999999997E-2</v>
      </c>
      <c r="T17" s="50">
        <v>5.2900000000000003E-2</v>
      </c>
      <c r="U17" s="50">
        <v>0.04</v>
      </c>
      <c r="V17" s="50">
        <v>1.4999999999999999E-2</v>
      </c>
      <c r="W17" s="16">
        <v>1</v>
      </c>
    </row>
    <row r="18" spans="1:23" ht="14.1" customHeight="1" x14ac:dyDescent="0.2">
      <c r="A18" s="108"/>
      <c r="B18" s="108"/>
      <c r="C18" s="44">
        <v>4</v>
      </c>
      <c r="D18" s="45" t="s">
        <v>79</v>
      </c>
      <c r="E18" s="46" t="s">
        <v>80</v>
      </c>
      <c r="F18" s="47">
        <v>1.24E-2</v>
      </c>
      <c r="G18" s="48" t="str">
        <f t="shared" si="0"/>
        <v>OK</v>
      </c>
      <c r="H18" s="43">
        <f>INDEX(matriz,$W20,$O$10)</f>
        <v>5.8999999999999999E-3</v>
      </c>
      <c r="I18" s="43">
        <f>INDEX(matriz2,$W26,$O$10)</f>
        <v>1.3899999999999999E-2</v>
      </c>
      <c r="J18" s="16"/>
      <c r="K18" s="49"/>
      <c r="L18" s="16"/>
      <c r="N18" s="51">
        <f>((((1+F15+F16+F17)*(1+F18)*(1+F19))/(1-(F20-0.02))-1))</f>
        <v>0.20944847661331978</v>
      </c>
      <c r="Q18" s="50">
        <v>8.0000000000000002E-3</v>
      </c>
      <c r="R18" s="50">
        <v>3.2000000000000002E-3</v>
      </c>
      <c r="S18" s="50">
        <v>2.8E-3</v>
      </c>
      <c r="T18" s="50">
        <v>2.5000000000000001E-3</v>
      </c>
      <c r="U18" s="50">
        <v>8.0999999999999996E-3</v>
      </c>
      <c r="V18" s="50">
        <v>3.0000000000000001E-3</v>
      </c>
      <c r="W18" s="16">
        <v>2</v>
      </c>
    </row>
    <row r="19" spans="1:23" ht="14.1" customHeight="1" x14ac:dyDescent="0.2">
      <c r="A19" s="108"/>
      <c r="B19" s="108"/>
      <c r="C19" s="44">
        <v>5</v>
      </c>
      <c r="D19" s="45" t="s">
        <v>81</v>
      </c>
      <c r="E19" s="46" t="s">
        <v>82</v>
      </c>
      <c r="F19" s="47">
        <v>0.08</v>
      </c>
      <c r="G19" s="48" t="str">
        <f t="shared" si="0"/>
        <v>OK</v>
      </c>
      <c r="H19" s="43">
        <f>INDEX(matriz,$W21,$O$10)</f>
        <v>6.1600000000000002E-2</v>
      </c>
      <c r="I19" s="43">
        <f>INDEX(matriz2,$W27,$O$10)</f>
        <v>8.9599999999999999E-2</v>
      </c>
      <c r="J19" s="16"/>
      <c r="K19" s="49"/>
      <c r="L19" s="16"/>
      <c r="N19" s="24" t="str">
        <f>"Percentual de BDI superior ao limite estipulado pelo Acórdão TCU 2.622/2013 devido a soma de 2% (CPRB, conforme LEI 12.844/2013) no item Tributos, referente a desoneração na Contribuição Previdenciária. O cálculo dessa composição onerada resulta em " &amp;N22</f>
        <v>Percentual de BDI superior ao limite estipulado pelo Acórdão TCU 2.622/2013 devido a soma de 2% (CPRB, conforme LEI 12.844/2013) no item Tributos, referente a desoneração na Contribuição Previdenciária. O cálculo dessa composição onerada resulta em 20,94%</v>
      </c>
      <c r="Q19" s="50">
        <v>9.7000000000000003E-3</v>
      </c>
      <c r="R19" s="50">
        <v>5.0000000000000001E-3</v>
      </c>
      <c r="S19" s="50">
        <v>0.01</v>
      </c>
      <c r="T19" s="50">
        <v>0.01</v>
      </c>
      <c r="U19" s="50">
        <v>1.46E-2</v>
      </c>
      <c r="V19" s="50">
        <v>5.5999999999999999E-3</v>
      </c>
      <c r="W19" s="16">
        <v>3</v>
      </c>
    </row>
    <row r="20" spans="1:23" ht="14.1" customHeight="1" x14ac:dyDescent="0.2">
      <c r="A20" s="108"/>
      <c r="B20" s="108"/>
      <c r="C20" s="44">
        <v>6</v>
      </c>
      <c r="D20" s="45" t="s">
        <v>83</v>
      </c>
      <c r="E20" s="46" t="s">
        <v>84</v>
      </c>
      <c r="F20" s="52">
        <f>SUM(F21:F24)</f>
        <v>5.1499999999999997E-2</v>
      </c>
      <c r="G20" s="48" t="str">
        <f t="shared" si="0"/>
        <v/>
      </c>
      <c r="H20" s="43">
        <f>IF(N24=1,0.0565,0.0765)</f>
        <v>5.6500000000000002E-2</v>
      </c>
      <c r="I20" s="43">
        <f>IF(N24=1,0.0865,0.1065)</f>
        <v>8.6499999999999994E-2</v>
      </c>
      <c r="J20" s="16"/>
      <c r="K20" s="16"/>
      <c r="L20" s="16"/>
      <c r="N20" s="53">
        <f>ROUND(N18*100,2)</f>
        <v>20.94</v>
      </c>
      <c r="Q20" s="50">
        <v>5.8999999999999999E-3</v>
      </c>
      <c r="R20" s="50">
        <v>1.0200000000000001E-2</v>
      </c>
      <c r="S20" s="50">
        <v>9.4000000000000004E-3</v>
      </c>
      <c r="T20" s="50">
        <v>1.01E-2</v>
      </c>
      <c r="U20" s="50">
        <v>9.4000000000000004E-3</v>
      </c>
      <c r="V20" s="50">
        <v>8.5000000000000006E-3</v>
      </c>
      <c r="W20" s="16">
        <v>4</v>
      </c>
    </row>
    <row r="21" spans="1:23" ht="14.1" customHeight="1" thickBot="1" x14ac:dyDescent="0.25">
      <c r="A21" s="218"/>
      <c r="B21" s="218"/>
      <c r="C21" s="44" t="s">
        <v>85</v>
      </c>
      <c r="D21" s="45" t="s">
        <v>86</v>
      </c>
      <c r="E21" s="46" t="s">
        <v>86</v>
      </c>
      <c r="F21" s="52">
        <v>6.4999999999999997E-3</v>
      </c>
      <c r="G21" s="48" t="str">
        <f t="shared" si="0"/>
        <v>OK</v>
      </c>
      <c r="H21" s="43">
        <v>6.4999999999999997E-3</v>
      </c>
      <c r="I21" s="43">
        <v>6.4999999999999997E-3</v>
      </c>
      <c r="J21" s="219" t="str">
        <f>IF(N24=2,"Foi incluída a CPRB com a alíquota de 2% sobre a Receita Bruta"," ")</f>
        <v xml:space="preserve"> </v>
      </c>
      <c r="K21" s="219"/>
      <c r="L21" s="219"/>
      <c r="N21" s="24" t="s">
        <v>87</v>
      </c>
      <c r="Q21" s="50">
        <v>6.1600000000000002E-2</v>
      </c>
      <c r="R21" s="50">
        <v>6.6400000000000001E-2</v>
      </c>
      <c r="S21" s="50">
        <v>6.7400000000000002E-2</v>
      </c>
      <c r="T21" s="50">
        <v>0.08</v>
      </c>
      <c r="U21" s="50">
        <v>7.1400000000000005E-2</v>
      </c>
      <c r="V21" s="50">
        <v>3.5000000000000003E-2</v>
      </c>
      <c r="W21" s="16">
        <v>5</v>
      </c>
    </row>
    <row r="22" spans="1:23" ht="14.1" customHeight="1" x14ac:dyDescent="0.2">
      <c r="A22" s="220" t="s">
        <v>88</v>
      </c>
      <c r="B22" s="222" t="s">
        <v>89</v>
      </c>
      <c r="C22" s="44" t="s">
        <v>90</v>
      </c>
      <c r="D22" s="45" t="s">
        <v>91</v>
      </c>
      <c r="E22" s="46" t="s">
        <v>91</v>
      </c>
      <c r="F22" s="52">
        <v>0.03</v>
      </c>
      <c r="G22" s="48" t="str">
        <f t="shared" si="0"/>
        <v>OK</v>
      </c>
      <c r="H22" s="43">
        <v>0.03</v>
      </c>
      <c r="I22" s="43">
        <v>0.03</v>
      </c>
      <c r="J22" s="219"/>
      <c r="K22" s="219"/>
      <c r="L22" s="219"/>
      <c r="N22" s="24" t="str">
        <f>N20&amp;N21</f>
        <v>20,94%</v>
      </c>
      <c r="P22" s="16" t="s">
        <v>92</v>
      </c>
      <c r="Q22" s="16">
        <v>1</v>
      </c>
      <c r="R22" s="16">
        <v>2</v>
      </c>
      <c r="S22" s="16">
        <v>3</v>
      </c>
      <c r="T22" s="16">
        <v>4</v>
      </c>
      <c r="U22" s="16">
        <v>5</v>
      </c>
      <c r="V22" s="16">
        <v>6</v>
      </c>
    </row>
    <row r="23" spans="1:23" ht="14.1" customHeight="1" thickBot="1" x14ac:dyDescent="0.25">
      <c r="A23" s="221"/>
      <c r="B23" s="223"/>
      <c r="C23" s="54" t="s">
        <v>93</v>
      </c>
      <c r="D23" s="55" t="s">
        <v>94</v>
      </c>
      <c r="E23" s="56" t="s">
        <v>95</v>
      </c>
      <c r="F23" s="57">
        <f>IF(N24=1,0,0.02)</f>
        <v>0</v>
      </c>
      <c r="G23" s="48" t="str">
        <f t="shared" si="0"/>
        <v>OK</v>
      </c>
      <c r="H23" s="58">
        <f>IF(N24=1,0,0.02)</f>
        <v>0</v>
      </c>
      <c r="I23" s="58">
        <f>IF(N24=1,0,0.02)</f>
        <v>0</v>
      </c>
      <c r="J23" s="59"/>
      <c r="K23" s="59"/>
      <c r="L23" s="59"/>
      <c r="N23" s="24"/>
      <c r="Q23" s="50">
        <v>5.5E-2</v>
      </c>
      <c r="R23" s="50">
        <v>4.6699999999999998E-2</v>
      </c>
      <c r="S23" s="50">
        <v>6.7100000000000007E-2</v>
      </c>
      <c r="T23" s="50">
        <v>7.9299999999999995E-2</v>
      </c>
      <c r="U23" s="50">
        <v>7.85E-2</v>
      </c>
      <c r="V23" s="50">
        <v>4.4900000000000002E-2</v>
      </c>
      <c r="W23" s="16">
        <v>1</v>
      </c>
    </row>
    <row r="24" spans="1:23" ht="14.1" customHeight="1" thickBot="1" x14ac:dyDescent="0.25">
      <c r="A24" s="60">
        <v>0.03</v>
      </c>
      <c r="B24" s="61">
        <v>0.5</v>
      </c>
      <c r="C24" s="62" t="s">
        <v>96</v>
      </c>
      <c r="D24" s="63" t="s">
        <v>97</v>
      </c>
      <c r="E24" s="64" t="s">
        <v>97</v>
      </c>
      <c r="F24" s="65">
        <v>1.4999999999999999E-2</v>
      </c>
      <c r="G24" s="66" t="str">
        <f t="shared" si="0"/>
        <v>OK</v>
      </c>
      <c r="H24" s="67">
        <f>IF(B24=0,0.02,0.02*B24)</f>
        <v>0.01</v>
      </c>
      <c r="I24" s="67">
        <f>IF(B24=0,0.05,0.05*B24)</f>
        <v>2.5000000000000001E-2</v>
      </c>
      <c r="J24" s="68"/>
      <c r="K24" s="68"/>
      <c r="L24" s="68"/>
      <c r="N24" s="69">
        <f>IF(N8=TRUE,2,1)</f>
        <v>1</v>
      </c>
      <c r="Q24" s="50">
        <v>0.01</v>
      </c>
      <c r="R24" s="50">
        <v>7.4000000000000003E-3</v>
      </c>
      <c r="S24" s="50">
        <v>7.4999999999999997E-3</v>
      </c>
      <c r="T24" s="50">
        <v>5.5999999999999999E-3</v>
      </c>
      <c r="U24" s="50">
        <v>1.9900000000000001E-2</v>
      </c>
      <c r="V24" s="50">
        <v>8.2000000000000007E-3</v>
      </c>
      <c r="W24" s="16">
        <v>2</v>
      </c>
    </row>
    <row r="25" spans="1:23" ht="14.1" customHeight="1" x14ac:dyDescent="0.25">
      <c r="A25" s="108"/>
      <c r="B25" s="108"/>
      <c r="C25" s="29"/>
      <c r="D25" s="32"/>
      <c r="E25" s="224" t="s">
        <v>98</v>
      </c>
      <c r="F25" s="225"/>
      <c r="G25" s="226"/>
      <c r="H25" s="227" t="str">
        <f>IF(O10=1,S30,IF(O10=2,S31,IF(O10=3,S32,IF(O10=4,S33,IF(O10=5,S34,IF(O10=6,S35," "))))))</f>
        <v>de 20,34% a 25,00%</v>
      </c>
      <c r="I25" s="228"/>
      <c r="J25" s="70"/>
      <c r="K25" s="70"/>
      <c r="L25" s="70"/>
      <c r="N25" s="16" t="s">
        <v>99</v>
      </c>
      <c r="Q25" s="50">
        <v>1.2699999999999999E-2</v>
      </c>
      <c r="R25" s="50">
        <v>9.7000000000000003E-3</v>
      </c>
      <c r="S25" s="50">
        <v>1.7399999999999999E-2</v>
      </c>
      <c r="T25" s="50">
        <v>1.9699999999999999E-2</v>
      </c>
      <c r="U25" s="50">
        <v>3.1600000000000003E-2</v>
      </c>
      <c r="V25" s="50">
        <v>8.8999999999999999E-3</v>
      </c>
      <c r="W25" s="16">
        <v>3</v>
      </c>
    </row>
    <row r="26" spans="1:23" ht="12.75" customHeight="1" thickBot="1" x14ac:dyDescent="0.25">
      <c r="A26" s="108"/>
      <c r="B26" s="229" t="s">
        <v>100</v>
      </c>
      <c r="C26" s="230"/>
      <c r="D26" s="231"/>
      <c r="E26" s="31"/>
      <c r="F26" s="31"/>
      <c r="G26" s="31"/>
      <c r="H26" s="31"/>
      <c r="I26" s="16"/>
      <c r="J26" s="71"/>
      <c r="K26" s="71"/>
      <c r="L26" s="71"/>
      <c r="N26" s="16" t="s">
        <v>101</v>
      </c>
      <c r="Q26" s="50">
        <v>1.3899999999999999E-2</v>
      </c>
      <c r="R26" s="50">
        <v>1.21E-2</v>
      </c>
      <c r="S26" s="50">
        <v>1.17E-2</v>
      </c>
      <c r="T26" s="50">
        <v>1.11E-2</v>
      </c>
      <c r="U26" s="50">
        <v>1.3299999999999999E-2</v>
      </c>
      <c r="V26" s="50">
        <v>1.11E-2</v>
      </c>
      <c r="W26" s="16">
        <v>4</v>
      </c>
    </row>
    <row r="27" spans="1:23" ht="12.75" customHeight="1" x14ac:dyDescent="0.2">
      <c r="A27" s="72"/>
      <c r="B27" s="73"/>
      <c r="C27" s="74"/>
      <c r="D27" s="32"/>
      <c r="E27" s="232" t="s">
        <v>102</v>
      </c>
      <c r="F27" s="234">
        <f>((((1+F15+F16+F17)*(1+F18)*(1+F19))/(1-F20))-1)</f>
        <v>0.23495081665788109</v>
      </c>
      <c r="G27" s="235" t="str">
        <f>IF(N24=2,N27,IF(N24=1,N28,"Erro"))</f>
        <v>OK!</v>
      </c>
      <c r="H27" s="236"/>
      <c r="I27" s="237"/>
      <c r="J27" s="16"/>
      <c r="K27" s="16"/>
      <c r="L27" s="16"/>
      <c r="N27" s="16" t="str">
        <f>IF(Q44=2,N44,IF(Q44=3,N45,IF(Q44=4,N46,IF(Q44=5,N47,IF(Q44=6,O48,"Erro")))))</f>
        <v>OK!</v>
      </c>
      <c r="Q27" s="50">
        <v>8.9599999999999999E-2</v>
      </c>
      <c r="R27" s="50">
        <v>8.6900000000000005E-2</v>
      </c>
      <c r="S27" s="50">
        <v>9.4E-2</v>
      </c>
      <c r="T27" s="50">
        <v>9.5100000000000004E-2</v>
      </c>
      <c r="U27" s="50">
        <v>0.1043</v>
      </c>
      <c r="V27" s="50">
        <v>6.2199999999999998E-2</v>
      </c>
      <c r="W27" s="16">
        <v>5</v>
      </c>
    </row>
    <row r="28" spans="1:23" ht="12.75" customHeight="1" thickBot="1" x14ac:dyDescent="0.25">
      <c r="A28" s="72"/>
      <c r="B28" s="73"/>
      <c r="C28" s="74"/>
      <c r="D28" s="32"/>
      <c r="E28" s="233"/>
      <c r="F28" s="233"/>
      <c r="G28" s="238"/>
      <c r="H28" s="238"/>
      <c r="I28" s="239"/>
      <c r="J28" s="16"/>
      <c r="K28" s="16"/>
      <c r="L28" s="16"/>
      <c r="N28" s="16" t="str">
        <f>IF(R44=2,N44,IF(R44=3,N46,IF(R44=4,O48,"Erro")))</f>
        <v>OK!</v>
      </c>
    </row>
    <row r="29" spans="1:23" ht="12.75" customHeight="1" x14ac:dyDescent="0.2">
      <c r="A29" s="74"/>
      <c r="B29" s="75"/>
      <c r="C29" s="76"/>
      <c r="D29" s="77"/>
      <c r="E29" s="31"/>
      <c r="F29" s="31"/>
      <c r="G29" s="240"/>
      <c r="H29" s="241"/>
      <c r="I29" s="242"/>
      <c r="J29" s="16"/>
      <c r="K29" s="16"/>
      <c r="L29" s="16"/>
    </row>
    <row r="30" spans="1:23" ht="6.75" customHeight="1" x14ac:dyDescent="0.2">
      <c r="A30" s="74"/>
      <c r="B30" s="108"/>
      <c r="C30" s="32"/>
      <c r="D30" s="16"/>
      <c r="E30" s="31"/>
      <c r="F30" s="31"/>
      <c r="G30" s="31"/>
      <c r="H30" s="31"/>
      <c r="I30" s="31"/>
      <c r="J30" s="16"/>
      <c r="K30" s="16"/>
      <c r="L30" s="16"/>
      <c r="N30" s="16" t="str">
        <f>(B24*100)&amp;N21</f>
        <v>50%</v>
      </c>
      <c r="P30" s="16" t="s">
        <v>60</v>
      </c>
      <c r="Q30" s="50">
        <v>0.2034</v>
      </c>
      <c r="R30" s="50">
        <v>0.25</v>
      </c>
      <c r="S30" s="16" t="s">
        <v>103</v>
      </c>
      <c r="W30" s="16">
        <v>1</v>
      </c>
    </row>
    <row r="31" spans="1:23" ht="11.25" customHeight="1" x14ac:dyDescent="0.2">
      <c r="A31" s="108"/>
      <c r="B31" s="78" t="s">
        <v>104</v>
      </c>
      <c r="C31" s="79"/>
      <c r="D31" s="79"/>
      <c r="E31" s="79"/>
      <c r="F31" s="79"/>
      <c r="G31" s="79"/>
      <c r="H31" s="79"/>
      <c r="I31" s="79"/>
      <c r="J31" s="16"/>
      <c r="K31" s="16"/>
      <c r="L31" s="16"/>
      <c r="N31" s="16" t="str">
        <f>(A24*100)&amp;N21</f>
        <v>3%</v>
      </c>
      <c r="P31" s="16" t="s">
        <v>61</v>
      </c>
      <c r="Q31" s="50">
        <v>0.19600000000000001</v>
      </c>
      <c r="R31" s="50">
        <v>0.24229999999999999</v>
      </c>
      <c r="S31" s="16" t="s">
        <v>105</v>
      </c>
      <c r="W31" s="16">
        <v>2</v>
      </c>
    </row>
    <row r="32" spans="1:23" ht="12.75" customHeight="1" x14ac:dyDescent="0.2">
      <c r="A32" s="108"/>
      <c r="B32" s="78"/>
      <c r="C32" s="79"/>
      <c r="D32" s="79"/>
      <c r="E32" s="79"/>
      <c r="F32" s="79"/>
      <c r="G32" s="79"/>
      <c r="H32" s="79"/>
      <c r="I32" s="79"/>
      <c r="J32" s="16"/>
      <c r="K32" s="16"/>
      <c r="L32" s="16"/>
      <c r="N32" s="16" t="str">
        <f>" e a sua base de cálculo é de "&amp;N30</f>
        <v xml:space="preserve"> e a sua base de cálculo é de 50%</v>
      </c>
      <c r="P32" s="16" t="s">
        <v>62</v>
      </c>
      <c r="Q32" s="50">
        <v>0.20760000000000001</v>
      </c>
      <c r="R32" s="50">
        <v>0.26440000000000002</v>
      </c>
      <c r="S32" s="16" t="s">
        <v>106</v>
      </c>
      <c r="W32" s="16">
        <v>3</v>
      </c>
    </row>
    <row r="33" spans="1:23" ht="12.75" customHeight="1" x14ac:dyDescent="0.2">
      <c r="A33" s="79"/>
      <c r="B33" s="79"/>
      <c r="C33" s="79"/>
      <c r="D33" s="79"/>
      <c r="E33" s="79"/>
      <c r="F33" s="79"/>
      <c r="G33" s="79"/>
      <c r="H33" s="79"/>
      <c r="I33" s="79"/>
      <c r="J33" s="79"/>
      <c r="K33" s="79"/>
      <c r="L33" s="79"/>
      <c r="N33" s="16" t="str">
        <f>N31&amp;N32</f>
        <v>3% e a sua base de cálculo é de 50%</v>
      </c>
      <c r="P33" s="16" t="s">
        <v>63</v>
      </c>
      <c r="Q33" s="50">
        <v>0.24</v>
      </c>
      <c r="R33" s="50">
        <v>0.27860000000000001</v>
      </c>
      <c r="S33" s="16" t="s">
        <v>107</v>
      </c>
      <c r="W33" s="16">
        <v>4</v>
      </c>
    </row>
    <row r="34" spans="1:23" ht="12.75" customHeight="1" x14ac:dyDescent="0.2">
      <c r="A34" s="79"/>
      <c r="B34" s="79"/>
      <c r="C34" s="79"/>
      <c r="D34" s="79"/>
      <c r="E34" s="79"/>
      <c r="F34" s="79"/>
      <c r="G34" s="79"/>
      <c r="H34" s="79"/>
      <c r="I34" s="79"/>
      <c r="J34" s="79"/>
      <c r="K34" s="79"/>
      <c r="L34" s="79"/>
      <c r="N34" s="16" t="str">
        <f>" sobre o valor total do orçamento."</f>
        <v xml:space="preserve"> sobre o valor total do orçamento.</v>
      </c>
      <c r="P34" s="16" t="s">
        <v>70</v>
      </c>
      <c r="Q34" s="50">
        <v>0.22800000000000001</v>
      </c>
      <c r="R34" s="50">
        <v>0.3095</v>
      </c>
      <c r="S34" s="16" t="s">
        <v>108</v>
      </c>
      <c r="W34" s="16">
        <v>5</v>
      </c>
    </row>
    <row r="35" spans="1:23" ht="12.75" customHeight="1" x14ac:dyDescent="0.2">
      <c r="A35" s="79"/>
      <c r="B35" s="79"/>
      <c r="C35" s="79"/>
      <c r="D35" s="79"/>
      <c r="E35" s="79"/>
      <c r="F35" s="79"/>
      <c r="G35" s="79"/>
      <c r="H35" s="79"/>
      <c r="I35" s="79"/>
      <c r="J35" s="79"/>
      <c r="K35" s="79"/>
      <c r="L35" s="79"/>
      <c r="N35" s="16" t="str">
        <f>N33&amp;N34</f>
        <v>3% e a sua base de cálculo é de 50% sobre o valor total do orçamento.</v>
      </c>
      <c r="P35" s="16" t="s">
        <v>73</v>
      </c>
      <c r="Q35" s="50">
        <v>0.111</v>
      </c>
      <c r="R35" s="50">
        <v>0.16800000000000001</v>
      </c>
      <c r="S35" s="16" t="s">
        <v>109</v>
      </c>
      <c r="W35" s="16">
        <v>6</v>
      </c>
    </row>
    <row r="36" spans="1:23" ht="12.75" customHeight="1" x14ac:dyDescent="0.2">
      <c r="A36" s="16"/>
      <c r="B36" s="243" t="str">
        <f>IF(N24=2,(IF(Q44=5,N19," "))," ")</f>
        <v xml:space="preserve"> </v>
      </c>
      <c r="C36" s="244"/>
      <c r="D36" s="244"/>
      <c r="E36" s="244"/>
      <c r="F36" s="244"/>
      <c r="G36" s="244"/>
      <c r="H36" s="244"/>
      <c r="I36" s="244"/>
      <c r="J36" s="244"/>
      <c r="K36" s="245"/>
      <c r="L36" s="16"/>
    </row>
    <row r="37" spans="1:23" ht="12.75" customHeight="1" x14ac:dyDescent="0.2">
      <c r="A37" s="16"/>
      <c r="B37" s="246"/>
      <c r="C37" s="247"/>
      <c r="D37" s="247"/>
      <c r="E37" s="247"/>
      <c r="F37" s="247"/>
      <c r="G37" s="247"/>
      <c r="H37" s="247"/>
      <c r="I37" s="247"/>
      <c r="J37" s="247"/>
      <c r="K37" s="248"/>
      <c r="L37" s="16"/>
      <c r="P37" s="16" t="s">
        <v>110</v>
      </c>
      <c r="Q37" s="50">
        <f>INDEX(Q30:R35,O10,1)</f>
        <v>0.2034</v>
      </c>
      <c r="R37" s="50">
        <f>INDEX(Q30:R35,O10,2)</f>
        <v>0.25</v>
      </c>
    </row>
    <row r="38" spans="1:23" ht="12.75" customHeight="1" x14ac:dyDescent="0.2">
      <c r="A38" s="16"/>
      <c r="B38" s="80"/>
      <c r="C38" s="81"/>
      <c r="D38" s="81"/>
      <c r="E38" s="81"/>
      <c r="F38" s="81"/>
      <c r="G38" s="82"/>
      <c r="H38" s="82"/>
      <c r="I38" s="82"/>
      <c r="J38" s="82"/>
      <c r="K38" s="82"/>
      <c r="L38" s="16"/>
    </row>
    <row r="39" spans="1:23" ht="12.75" customHeight="1" x14ac:dyDescent="0.2">
      <c r="A39" s="16"/>
      <c r="B39" s="80" t="str">
        <f>IF(N24=2,"Obs²: O cálculo desta composição de BDI considera a desoneração da contribuição previdenciária, conforme Lei 12.844/2013."," ")</f>
        <v xml:space="preserve"> </v>
      </c>
      <c r="C39" s="16"/>
      <c r="D39" s="78"/>
      <c r="E39" s="24"/>
      <c r="F39" s="24"/>
      <c r="G39" s="82"/>
      <c r="H39" s="82"/>
      <c r="I39" s="82"/>
      <c r="J39" s="82"/>
      <c r="K39" s="82"/>
      <c r="L39" s="16"/>
    </row>
    <row r="40" spans="1:23" ht="14.25" x14ac:dyDescent="0.2">
      <c r="A40" s="16"/>
      <c r="B40" s="80"/>
      <c r="C40" s="81"/>
      <c r="D40" s="81"/>
      <c r="E40" s="81"/>
      <c r="F40" s="83"/>
      <c r="G40" s="83"/>
      <c r="H40" s="83"/>
      <c r="I40" s="83"/>
      <c r="J40" s="84"/>
      <c r="K40" s="84"/>
      <c r="L40" s="85"/>
    </row>
    <row r="41" spans="1:23" ht="12.75" customHeight="1" x14ac:dyDescent="0.2">
      <c r="A41" s="16"/>
      <c r="B41" s="80"/>
      <c r="C41" s="16"/>
      <c r="D41" s="78"/>
      <c r="E41" s="24"/>
      <c r="F41" s="86"/>
      <c r="G41" s="215"/>
      <c r="H41" s="215"/>
      <c r="I41" s="215"/>
      <c r="J41" s="215"/>
      <c r="K41" s="215"/>
      <c r="L41" s="85"/>
      <c r="Q41" s="16" t="s">
        <v>112</v>
      </c>
      <c r="R41" s="16" t="s">
        <v>113</v>
      </c>
      <c r="S41" s="16" t="s">
        <v>114</v>
      </c>
    </row>
    <row r="42" spans="1:23" ht="13.5" customHeight="1" x14ac:dyDescent="0.2">
      <c r="A42" s="16"/>
      <c r="B42" s="16"/>
      <c r="C42" s="16"/>
      <c r="D42" s="78"/>
      <c r="E42" s="16"/>
      <c r="F42" s="85"/>
      <c r="G42" s="250"/>
      <c r="H42" s="250"/>
      <c r="I42" s="250"/>
      <c r="J42" s="250"/>
      <c r="K42" s="250"/>
      <c r="L42" s="85"/>
      <c r="P42" s="16" t="s">
        <v>115</v>
      </c>
      <c r="Q42" s="69">
        <f>IF(N18&lt;Q37,1,IF(N18&gt;R37,3,2))</f>
        <v>2</v>
      </c>
      <c r="R42" s="16">
        <f>IF(F27&lt;Q37,1,2)</f>
        <v>2</v>
      </c>
    </row>
    <row r="43" spans="1:23" x14ac:dyDescent="0.2">
      <c r="A43" s="251">
        <f ca="1">TODAY()</f>
        <v>45645</v>
      </c>
      <c r="B43" s="251"/>
      <c r="C43" s="251"/>
      <c r="D43" s="78"/>
      <c r="E43" s="16"/>
      <c r="F43" s="85"/>
      <c r="G43" s="250"/>
      <c r="H43" s="250"/>
      <c r="I43" s="250"/>
      <c r="J43" s="250"/>
      <c r="K43" s="250"/>
      <c r="L43" s="87"/>
      <c r="M43" s="79"/>
      <c r="N43" s="79"/>
      <c r="O43" s="79" t="s">
        <v>116</v>
      </c>
      <c r="P43" s="79" t="s">
        <v>117</v>
      </c>
      <c r="Q43" s="88">
        <f>IF(F27&lt;Q37,1,IF(F27&gt;R37,3,2))</f>
        <v>2</v>
      </c>
      <c r="R43" s="79">
        <f>IF(F27&lt;R37,1,2)</f>
        <v>1</v>
      </c>
      <c r="S43" s="79"/>
      <c r="T43" s="79"/>
      <c r="U43" s="79"/>
      <c r="V43" s="79"/>
      <c r="W43" s="79"/>
    </row>
    <row r="44" spans="1:23" s="92" customFormat="1" ht="12.75" customHeight="1" x14ac:dyDescent="0.2">
      <c r="A44" s="252" t="s">
        <v>118</v>
      </c>
      <c r="B44" s="252"/>
      <c r="C44" s="252"/>
      <c r="D44" s="78"/>
      <c r="E44" s="89"/>
      <c r="F44" s="90"/>
      <c r="G44" s="250"/>
      <c r="H44" s="250"/>
      <c r="I44" s="250"/>
      <c r="J44" s="250"/>
      <c r="K44" s="250"/>
      <c r="L44" s="87"/>
      <c r="M44" s="79">
        <v>2</v>
      </c>
      <c r="N44" s="79" t="s">
        <v>119</v>
      </c>
      <c r="O44" s="79" t="s">
        <v>120</v>
      </c>
      <c r="P44" s="91"/>
      <c r="Q44" s="88">
        <f>SUM(Q42:Q43)</f>
        <v>4</v>
      </c>
      <c r="R44" s="79">
        <f>SUM(R42:R43)</f>
        <v>3</v>
      </c>
      <c r="S44" s="79"/>
      <c r="T44" s="79"/>
      <c r="U44" s="79"/>
      <c r="V44" s="79"/>
      <c r="W44" s="79"/>
    </row>
    <row r="45" spans="1:23" s="92" customFormat="1" ht="12.75" customHeight="1" x14ac:dyDescent="0.2">
      <c r="A45" s="16"/>
      <c r="B45" s="16"/>
      <c r="C45" s="16"/>
      <c r="D45" s="24"/>
      <c r="E45" s="16"/>
      <c r="F45" s="93"/>
      <c r="G45" s="85"/>
      <c r="H45" s="85"/>
      <c r="I45" s="86"/>
      <c r="J45" s="85"/>
      <c r="K45" s="85"/>
      <c r="L45" s="87"/>
      <c r="M45" s="79"/>
      <c r="N45" s="79" t="s">
        <v>121</v>
      </c>
      <c r="O45" s="79" t="s">
        <v>122</v>
      </c>
      <c r="P45" s="91"/>
      <c r="Q45" s="79"/>
      <c r="R45" s="79"/>
      <c r="S45" s="79"/>
      <c r="T45" s="79"/>
      <c r="U45" s="79"/>
      <c r="V45" s="79"/>
      <c r="W45" s="79"/>
    </row>
    <row r="46" spans="1:23" s="92" customFormat="1" ht="12.75" customHeight="1" x14ac:dyDescent="0.2">
      <c r="A46" s="16"/>
      <c r="B46" s="16"/>
      <c r="C46" s="16"/>
      <c r="D46" s="16"/>
      <c r="E46" s="94"/>
      <c r="F46" s="93"/>
      <c r="G46" s="85"/>
      <c r="H46" s="85"/>
      <c r="I46" s="86"/>
      <c r="J46" s="85"/>
      <c r="K46" s="85"/>
      <c r="L46" s="87"/>
      <c r="M46" s="79">
        <v>3</v>
      </c>
      <c r="N46" s="79" t="s">
        <v>123</v>
      </c>
      <c r="O46" s="79" t="s">
        <v>124</v>
      </c>
      <c r="P46" s="79"/>
      <c r="Q46" s="79"/>
      <c r="R46" s="79"/>
      <c r="S46" s="79"/>
      <c r="T46" s="79"/>
      <c r="U46" s="79"/>
      <c r="V46" s="79"/>
      <c r="W46" s="79"/>
    </row>
    <row r="47" spans="1:23" s="92" customFormat="1" ht="12.75" customHeight="1" thickBot="1" x14ac:dyDescent="0.25">
      <c r="A47" s="16"/>
      <c r="B47" s="16"/>
      <c r="C47" s="95"/>
      <c r="D47" s="96"/>
      <c r="E47" s="94"/>
      <c r="F47" s="93"/>
      <c r="G47" s="85"/>
      <c r="H47" s="85"/>
      <c r="I47" s="85"/>
      <c r="J47" s="85"/>
      <c r="K47" s="85"/>
      <c r="L47" s="87"/>
      <c r="M47" s="79"/>
      <c r="N47" s="79" t="s">
        <v>125</v>
      </c>
      <c r="O47" s="79" t="s">
        <v>126</v>
      </c>
      <c r="P47" s="79"/>
      <c r="Q47" s="79"/>
      <c r="R47" s="79"/>
      <c r="S47" s="79"/>
      <c r="T47" s="79"/>
      <c r="U47" s="79"/>
      <c r="V47" s="79"/>
      <c r="W47" s="79"/>
    </row>
    <row r="48" spans="1:23" s="92" customFormat="1" ht="14.25" customHeight="1" x14ac:dyDescent="0.2">
      <c r="A48" s="16"/>
      <c r="B48" s="16"/>
      <c r="C48" s="95"/>
      <c r="D48" s="97" t="s">
        <v>127</v>
      </c>
      <c r="E48" s="16"/>
      <c r="F48" s="85"/>
      <c r="G48" s="85"/>
      <c r="H48" s="253"/>
      <c r="I48" s="253"/>
      <c r="J48" s="253"/>
      <c r="K48" s="85"/>
      <c r="L48" s="85"/>
      <c r="M48" s="79"/>
      <c r="N48" s="79">
        <v>4</v>
      </c>
      <c r="O48" s="79" t="s">
        <v>128</v>
      </c>
      <c r="P48" s="79" t="s">
        <v>129</v>
      </c>
      <c r="Q48" s="79"/>
      <c r="R48" s="79"/>
      <c r="S48" s="79"/>
      <c r="T48" s="79"/>
      <c r="U48" s="79"/>
      <c r="V48" s="79"/>
      <c r="W48" s="79"/>
    </row>
    <row r="49" spans="1:24" s="92" customFormat="1" x14ac:dyDescent="0.2">
      <c r="A49" s="16"/>
      <c r="B49" s="16"/>
      <c r="C49" s="95" t="s">
        <v>130</v>
      </c>
      <c r="D49" s="98" t="s">
        <v>34</v>
      </c>
      <c r="E49" s="16"/>
      <c r="F49" s="85"/>
      <c r="G49" s="99"/>
      <c r="H49" s="249"/>
      <c r="I49" s="249"/>
      <c r="J49" s="249"/>
      <c r="K49" s="85"/>
      <c r="L49" s="85"/>
      <c r="M49" s="16"/>
      <c r="N49" s="16"/>
      <c r="O49" s="16"/>
      <c r="P49" s="16"/>
      <c r="Q49" s="16"/>
      <c r="R49" s="16"/>
      <c r="S49" s="16"/>
      <c r="T49" s="16"/>
      <c r="U49" s="16"/>
      <c r="V49" s="16"/>
      <c r="W49" s="16"/>
      <c r="X49" s="20"/>
    </row>
    <row r="50" spans="1:24" x14ac:dyDescent="0.2">
      <c r="A50" s="16"/>
      <c r="B50" s="16"/>
      <c r="C50" s="95" t="s">
        <v>131</v>
      </c>
      <c r="D50" s="100" t="s">
        <v>132</v>
      </c>
      <c r="E50" s="16"/>
      <c r="F50" s="85"/>
      <c r="G50" s="101"/>
      <c r="H50" s="249"/>
      <c r="I50" s="249"/>
      <c r="J50" s="249"/>
      <c r="K50" s="85"/>
      <c r="L50" s="85"/>
    </row>
    <row r="51" spans="1:24" x14ac:dyDescent="0.2">
      <c r="A51" s="16"/>
      <c r="B51" s="16"/>
      <c r="C51" s="102" t="s">
        <v>133</v>
      </c>
      <c r="D51" s="104"/>
      <c r="E51" s="16"/>
      <c r="F51" s="85"/>
      <c r="G51" s="101"/>
      <c r="H51" s="249"/>
      <c r="I51" s="249"/>
      <c r="J51" s="249"/>
      <c r="K51" s="85"/>
      <c r="L51" s="85"/>
    </row>
    <row r="52" spans="1:24" ht="30.75" customHeight="1" x14ac:dyDescent="0.2"/>
    <row r="53" spans="1:24" ht="11.1" customHeight="1" x14ac:dyDescent="0.2"/>
    <row r="54" spans="1:24" ht="11.1" customHeight="1" x14ac:dyDescent="0.2"/>
    <row r="55" spans="1:24" ht="11.1" customHeight="1" x14ac:dyDescent="0.2"/>
    <row r="56" spans="1:24" ht="11.1" customHeight="1" x14ac:dyDescent="0.2"/>
  </sheetData>
  <sheetProtection selectLockedCells="1"/>
  <mergeCells count="25">
    <mergeCell ref="H51:J51"/>
    <mergeCell ref="G42:K44"/>
    <mergeCell ref="A43:C43"/>
    <mergeCell ref="A44:C44"/>
    <mergeCell ref="H48:J48"/>
    <mergeCell ref="H49:J49"/>
    <mergeCell ref="H50:J50"/>
    <mergeCell ref="G41:K41"/>
    <mergeCell ref="H14:I14"/>
    <mergeCell ref="A21:B21"/>
    <mergeCell ref="J21:L22"/>
    <mergeCell ref="A22:A23"/>
    <mergeCell ref="B22:B23"/>
    <mergeCell ref="E25:G25"/>
    <mergeCell ref="H25:I25"/>
    <mergeCell ref="B26:D26"/>
    <mergeCell ref="E27:E28"/>
    <mergeCell ref="F27:F28"/>
    <mergeCell ref="G27:I29"/>
    <mergeCell ref="B36:K37"/>
    <mergeCell ref="C13:I13"/>
    <mergeCell ref="E2:G2"/>
    <mergeCell ref="D4:G4"/>
    <mergeCell ref="A8:L8"/>
    <mergeCell ref="G10:G11"/>
  </mergeCells>
  <conditionalFormatting sqref="A43 D6:G6 D2:G2 D4:G4 D49:D51 E45:F47 G50:G51">
    <cfRule type="cellIs" dxfId="15" priority="1" stopIfTrue="1" operator="notEqual">
      <formula>""</formula>
    </cfRule>
  </conditionalFormatting>
  <conditionalFormatting sqref="G26">
    <cfRule type="cellIs" dxfId="14" priority="2" stopIfTrue="1" operator="equal">
      <formula>"NÃO OK"</formula>
    </cfRule>
    <cfRule type="cellIs" dxfId="13" priority="3" stopIfTrue="1" operator="equal">
      <formula>"OK"</formula>
    </cfRule>
  </conditionalFormatting>
  <conditionalFormatting sqref="F15:F19 A24:B24 H49:J51">
    <cfRule type="cellIs" dxfId="12" priority="4" stopIfTrue="1" operator="equal">
      <formula>""</formula>
    </cfRule>
  </conditionalFormatting>
  <conditionalFormatting sqref="G27:I29">
    <cfRule type="cellIs" dxfId="11" priority="5" stopIfTrue="1" operator="equal">
      <formula>"OK! Percentual do BDI quando calculado sem desoneração atende ao limite estipulado pelo Acórdão TCU 2.622/2013."</formula>
    </cfRule>
    <cfRule type="cellIs" dxfId="10" priority="6" stopIfTrue="1" operator="equal">
      <formula>"OK!"</formula>
    </cfRule>
    <cfRule type="cellIs" dxfId="9" priority="7" stopIfTrue="1" operator="notEqual">
      <formula>"OK!"</formula>
    </cfRule>
  </conditionalFormatting>
  <dataValidations count="3">
    <dataValidation type="custom" allowBlank="1" showInputMessage="1" showErrorMessage="1" sqref="L9" xr:uid="{00000000-0002-0000-0300-000002000000}">
      <formula1>A1</formula1>
    </dataValidation>
    <dataValidation allowBlank="1" showInputMessage="1" showErrorMessage="1" promptTitle="Data" prompt="Indique a data da assinatura do documento" sqref="A43" xr:uid="{00000000-0002-0000-0300-000001000000}"/>
    <dataValidation type="list" allowBlank="1" showInputMessage="1" showErrorMessage="1" promptTitle="Escolha" prompt="o tipo de obra" sqref="D11" xr:uid="{00000000-0002-0000-0300-000000000000}">
      <formula1>$N$10:$N$14</formula1>
    </dataValidation>
  </dataValidations>
  <printOptions horizontalCentered="1"/>
  <pageMargins left="0.98425196850393704" right="0.51181102362204722" top="0.78740157480314965" bottom="0.78740157480314965" header="0.31496062992125984" footer="0.31496062992125984"/>
  <pageSetup paperSize="9" scale="72" fitToHeight="0"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193" r:id="rId4" name="Drop Down 1">
              <controlPr locked="0" defaultSize="0" autoLine="0" autoPict="0" altText="teste">
                <anchor moveWithCells="1">
                  <from>
                    <xdr:col>3</xdr:col>
                    <xdr:colOff>28575</xdr:colOff>
                    <xdr:row>10</xdr:row>
                    <xdr:rowOff>9525</xdr:rowOff>
                  </from>
                  <to>
                    <xdr:col>5</xdr:col>
                    <xdr:colOff>485775</xdr:colOff>
                    <xdr:row>11</xdr:row>
                    <xdr:rowOff>47625</xdr:rowOff>
                  </to>
                </anchor>
              </controlPr>
            </control>
          </mc:Choice>
        </mc:AlternateContent>
        <mc:AlternateContent xmlns:mc="http://schemas.openxmlformats.org/markup-compatibility/2006">
          <mc:Choice Requires="x14">
            <control shapeId="8194" r:id="rId5" name="Check Box 2">
              <controlPr locked="0" defaultSize="0" autoFill="0" autoLine="0" autoPict="0">
                <anchor moveWithCells="1">
                  <from>
                    <xdr:col>9</xdr:col>
                    <xdr:colOff>19050</xdr:colOff>
                    <xdr:row>21</xdr:row>
                    <xdr:rowOff>142875</xdr:rowOff>
                  </from>
                  <to>
                    <xdr:col>23</xdr:col>
                    <xdr:colOff>123825</xdr:colOff>
                    <xdr:row>23</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641C33-49F4-4286-A40D-554AC349FF88}">
  <dimension ref="A1:X56"/>
  <sheetViews>
    <sheetView showGridLines="0" topLeftCell="A4" zoomScaleSheetLayoutView="100" workbookViewId="0">
      <selection activeCell="E35" sqref="E35"/>
    </sheetView>
  </sheetViews>
  <sheetFormatPr defaultColWidth="8" defaultRowHeight="12.75" x14ac:dyDescent="0.2"/>
  <cols>
    <col min="1" max="2" width="8.25" style="20" customWidth="1"/>
    <col min="3" max="3" width="5.625" style="20" customWidth="1"/>
    <col min="4" max="4" width="42.75" style="20" customWidth="1"/>
    <col min="5" max="5" width="18.5" style="20" customWidth="1"/>
    <col min="6" max="6" width="11.375" style="20" customWidth="1"/>
    <col min="7" max="7" width="10.125" style="20" customWidth="1"/>
    <col min="8" max="9" width="11.875" style="20" customWidth="1"/>
    <col min="10" max="10" width="8" style="20"/>
    <col min="11" max="11" width="8.25" style="20" customWidth="1"/>
    <col min="12" max="12" width="9.125" style="20" customWidth="1"/>
    <col min="13" max="13" width="9.125" style="16" hidden="1" customWidth="1"/>
    <col min="14" max="14" width="42.875" style="16" hidden="1" customWidth="1"/>
    <col min="15" max="23" width="9.125" style="16" hidden="1" customWidth="1"/>
    <col min="24" max="24" width="9.125" style="20" customWidth="1"/>
    <col min="25" max="25" width="21.875" style="20" customWidth="1"/>
    <col min="26" max="26" width="10.125" style="20" customWidth="1"/>
    <col min="27" max="28" width="9.625" style="20" customWidth="1"/>
    <col min="29" max="29" width="7.375" style="20" customWidth="1"/>
    <col min="30" max="32" width="5.5" style="20" bestFit="1" customWidth="1"/>
    <col min="33" max="16384" width="8" style="20"/>
  </cols>
  <sheetData>
    <row r="1" spans="1:23" x14ac:dyDescent="0.2">
      <c r="A1" s="16"/>
      <c r="B1" s="16"/>
      <c r="C1" s="16"/>
      <c r="D1" s="17" t="s">
        <v>134</v>
      </c>
      <c r="E1" s="17"/>
      <c r="F1" s="18"/>
      <c r="G1" s="18"/>
      <c r="H1" s="19" t="s">
        <v>55</v>
      </c>
      <c r="I1" s="16"/>
      <c r="J1" s="16"/>
      <c r="K1" s="16"/>
      <c r="L1" s="16"/>
    </row>
    <row r="2" spans="1:23" ht="14.25" x14ac:dyDescent="0.2">
      <c r="A2" s="16"/>
      <c r="B2" s="16"/>
      <c r="C2" s="16"/>
      <c r="D2" s="21" t="s">
        <v>319</v>
      </c>
      <c r="E2" s="205"/>
      <c r="F2" s="206"/>
      <c r="G2" s="207"/>
      <c r="H2" s="22" t="s">
        <v>55</v>
      </c>
      <c r="I2" s="16"/>
      <c r="J2" s="16"/>
      <c r="K2" s="16"/>
      <c r="L2" s="16"/>
    </row>
    <row r="3" spans="1:23" x14ac:dyDescent="0.2">
      <c r="A3" s="16"/>
      <c r="B3" s="16"/>
      <c r="C3" s="16"/>
      <c r="D3" s="17" t="s">
        <v>56</v>
      </c>
      <c r="E3" s="23"/>
      <c r="F3" s="18"/>
      <c r="G3" s="18"/>
      <c r="H3" s="19" t="s">
        <v>55</v>
      </c>
      <c r="I3" s="16"/>
      <c r="J3" s="16"/>
      <c r="K3" s="16"/>
      <c r="L3" s="16"/>
    </row>
    <row r="4" spans="1:23" ht="14.25" x14ac:dyDescent="0.2">
      <c r="A4" s="16"/>
      <c r="B4" s="16"/>
      <c r="C4" s="16"/>
      <c r="D4" s="254" t="s">
        <v>416</v>
      </c>
      <c r="E4" s="255"/>
      <c r="F4" s="255"/>
      <c r="G4" s="256"/>
      <c r="H4" s="22" t="s">
        <v>55</v>
      </c>
      <c r="I4" s="16"/>
      <c r="J4" s="16"/>
      <c r="K4" s="16"/>
      <c r="L4" s="16"/>
    </row>
    <row r="5" spans="1:23" x14ac:dyDescent="0.2">
      <c r="A5" s="16"/>
      <c r="B5" s="16"/>
      <c r="C5" s="16"/>
      <c r="D5" s="17" t="s">
        <v>57</v>
      </c>
      <c r="E5" s="17"/>
      <c r="F5" s="18"/>
      <c r="G5" s="18"/>
      <c r="H5" s="19" t="s">
        <v>55</v>
      </c>
      <c r="I5" s="16"/>
      <c r="J5" s="16"/>
      <c r="K5" s="16"/>
      <c r="L5" s="16"/>
    </row>
    <row r="6" spans="1:23" ht="14.25" x14ac:dyDescent="0.2">
      <c r="A6" s="16"/>
      <c r="B6" s="16"/>
      <c r="C6" s="16"/>
      <c r="D6" s="21" t="s">
        <v>417</v>
      </c>
      <c r="E6" s="205"/>
      <c r="F6" s="206"/>
      <c r="G6" s="207"/>
      <c r="H6" s="22" t="s">
        <v>55</v>
      </c>
      <c r="I6" s="16"/>
      <c r="J6" s="24"/>
      <c r="K6" s="16"/>
      <c r="L6" s="25" t="s">
        <v>58</v>
      </c>
      <c r="N6" s="24"/>
    </row>
    <row r="7" spans="1:23" ht="22.5" customHeight="1" thickBot="1" x14ac:dyDescent="0.25">
      <c r="A7" s="16"/>
      <c r="B7" s="16"/>
      <c r="C7" s="16"/>
      <c r="D7" s="16"/>
      <c r="E7" s="16"/>
      <c r="F7" s="16"/>
      <c r="G7" s="16"/>
      <c r="H7" s="16"/>
      <c r="I7" s="16"/>
      <c r="J7" s="16"/>
      <c r="K7" s="16"/>
      <c r="L7" s="16"/>
    </row>
    <row r="8" spans="1:23" s="28" customFormat="1" ht="18" customHeight="1" thickBot="1" x14ac:dyDescent="0.25">
      <c r="A8" s="211" t="str">
        <f>IF(N24=1,N26,N25)</f>
        <v>Composição do BDI para obras com mão-de-obra onerada</v>
      </c>
      <c r="B8" s="212"/>
      <c r="C8" s="212"/>
      <c r="D8" s="212"/>
      <c r="E8" s="212"/>
      <c r="F8" s="212"/>
      <c r="G8" s="212"/>
      <c r="H8" s="212"/>
      <c r="I8" s="212"/>
      <c r="J8" s="212"/>
      <c r="K8" s="212"/>
      <c r="L8" s="213"/>
      <c r="M8" s="26"/>
      <c r="N8" s="27" t="b">
        <v>0</v>
      </c>
      <c r="O8" s="26"/>
      <c r="P8" s="26"/>
      <c r="Q8" s="26"/>
      <c r="R8" s="26"/>
      <c r="S8" s="26"/>
      <c r="T8" s="26"/>
      <c r="U8" s="26"/>
      <c r="V8" s="26"/>
      <c r="W8" s="26"/>
    </row>
    <row r="9" spans="1:23" ht="2.1" customHeight="1" x14ac:dyDescent="0.2">
      <c r="A9" s="108"/>
      <c r="B9" s="108"/>
      <c r="C9" s="29"/>
      <c r="D9" s="30"/>
      <c r="E9" s="31"/>
      <c r="F9" s="31"/>
      <c r="G9" s="31"/>
      <c r="H9" s="31"/>
      <c r="I9" s="31"/>
      <c r="J9" s="31"/>
      <c r="K9" s="16"/>
      <c r="L9" s="16"/>
    </row>
    <row r="10" spans="1:23" x14ac:dyDescent="0.2">
      <c r="A10" s="108"/>
      <c r="B10" s="108"/>
      <c r="C10" s="29"/>
      <c r="D10" s="32" t="s">
        <v>59</v>
      </c>
      <c r="E10" s="31"/>
      <c r="F10" s="32"/>
      <c r="G10" s="214"/>
      <c r="H10" s="33"/>
      <c r="I10" s="33"/>
      <c r="J10" s="31"/>
      <c r="K10" s="16"/>
      <c r="L10" s="16"/>
      <c r="N10" s="16" t="s">
        <v>60</v>
      </c>
      <c r="O10" s="34">
        <v>6</v>
      </c>
      <c r="P10" s="16" t="str">
        <f>IF(O10=1,N10,IF(O10=2,N11,IF(O10=3,N12,IF(O10=4,N13,IF(O10=5,N14,IF(O10=6,N15," "))))))</f>
        <v>Fornecimento de Materiais e Equipamentos</v>
      </c>
    </row>
    <row r="11" spans="1:23" x14ac:dyDescent="0.2">
      <c r="A11" s="108"/>
      <c r="B11" s="108"/>
      <c r="C11" s="29"/>
      <c r="D11" s="32"/>
      <c r="E11" s="31"/>
      <c r="F11" s="31"/>
      <c r="G11" s="214"/>
      <c r="H11" s="35"/>
      <c r="I11" s="35"/>
      <c r="J11" s="31"/>
      <c r="K11" s="16"/>
      <c r="L11" s="16"/>
      <c r="N11" s="16" t="s">
        <v>61</v>
      </c>
    </row>
    <row r="12" spans="1:23" ht="13.5" thickBot="1" x14ac:dyDescent="0.25">
      <c r="A12" s="108"/>
      <c r="B12" s="108"/>
      <c r="C12" s="29"/>
      <c r="D12" s="32"/>
      <c r="E12" s="31"/>
      <c r="F12" s="31"/>
      <c r="G12" s="31"/>
      <c r="H12" s="31"/>
      <c r="I12" s="31"/>
      <c r="J12" s="31"/>
      <c r="K12" s="16"/>
      <c r="L12" s="16"/>
      <c r="N12" s="16" t="s">
        <v>62</v>
      </c>
    </row>
    <row r="13" spans="1:23" ht="14.1" customHeight="1" thickBot="1" x14ac:dyDescent="0.25">
      <c r="A13" s="108"/>
      <c r="B13" s="108"/>
      <c r="C13" s="202" t="str">
        <f>"COMPOSIÇÃO - BDI para "&amp;P10</f>
        <v>COMPOSIÇÃO - BDI para Fornecimento de Materiais e Equipamentos</v>
      </c>
      <c r="D13" s="203"/>
      <c r="E13" s="203"/>
      <c r="F13" s="203"/>
      <c r="G13" s="203"/>
      <c r="H13" s="203"/>
      <c r="I13" s="204"/>
      <c r="J13" s="16"/>
      <c r="K13" s="16"/>
      <c r="L13" s="16"/>
      <c r="N13" s="16" t="s">
        <v>63</v>
      </c>
    </row>
    <row r="14" spans="1:23" ht="27.95" customHeight="1" x14ac:dyDescent="0.2">
      <c r="A14" s="108"/>
      <c r="B14" s="108"/>
      <c r="C14" s="36" t="s">
        <v>64</v>
      </c>
      <c r="D14" s="37" t="s">
        <v>65</v>
      </c>
      <c r="E14" s="37" t="s">
        <v>66</v>
      </c>
      <c r="F14" s="37" t="s">
        <v>67</v>
      </c>
      <c r="G14" s="37" t="s">
        <v>68</v>
      </c>
      <c r="H14" s="216" t="s">
        <v>69</v>
      </c>
      <c r="I14" s="217"/>
      <c r="J14" s="16"/>
      <c r="K14" s="16"/>
      <c r="L14" s="16"/>
      <c r="N14" s="16" t="s">
        <v>70</v>
      </c>
    </row>
    <row r="15" spans="1:23" ht="14.1" customHeight="1" x14ac:dyDescent="0.2">
      <c r="A15" s="108"/>
      <c r="B15" s="108"/>
      <c r="C15" s="38">
        <v>1</v>
      </c>
      <c r="D15" s="39" t="s">
        <v>71</v>
      </c>
      <c r="E15" s="40" t="s">
        <v>72</v>
      </c>
      <c r="F15" s="41">
        <v>2.0500000000000001E-2</v>
      </c>
      <c r="G15" s="42" t="str">
        <f t="shared" ref="G15:G24" si="0">IF(F15="","",IF(AND(F15&gt;=H15,F15&lt;=I15),"OK",""))</f>
        <v>OK</v>
      </c>
      <c r="H15" s="43">
        <v>1.4999999999999999E-2</v>
      </c>
      <c r="I15" s="43">
        <v>4.4900000000000002E-2</v>
      </c>
      <c r="J15" s="16"/>
      <c r="K15" s="16"/>
      <c r="L15" s="16"/>
      <c r="N15" s="16" t="s">
        <v>73</v>
      </c>
    </row>
    <row r="16" spans="1:23" ht="14.1" customHeight="1" x14ac:dyDescent="0.2">
      <c r="A16" s="108"/>
      <c r="B16" s="108"/>
      <c r="C16" s="44">
        <v>2</v>
      </c>
      <c r="D16" s="45" t="s">
        <v>74</v>
      </c>
      <c r="E16" s="46" t="s">
        <v>75</v>
      </c>
      <c r="F16" s="47">
        <v>8.2000000000000007E-3</v>
      </c>
      <c r="G16" s="48" t="str">
        <f t="shared" si="0"/>
        <v>OK</v>
      </c>
      <c r="H16" s="43">
        <v>3.0000000000000001E-3</v>
      </c>
      <c r="I16" s="43">
        <v>8.2000000000000007E-3</v>
      </c>
      <c r="J16" s="16"/>
      <c r="K16" s="16"/>
      <c r="L16" s="16"/>
      <c r="P16" s="16" t="s">
        <v>76</v>
      </c>
      <c r="Q16" s="16">
        <v>1</v>
      </c>
      <c r="R16" s="16">
        <v>2</v>
      </c>
      <c r="S16" s="16">
        <v>3</v>
      </c>
      <c r="T16" s="16">
        <v>4</v>
      </c>
      <c r="U16" s="16">
        <v>5</v>
      </c>
      <c r="V16" s="16">
        <v>6</v>
      </c>
    </row>
    <row r="17" spans="1:23" ht="14.1" customHeight="1" x14ac:dyDescent="0.2">
      <c r="A17" s="108"/>
      <c r="B17" s="108"/>
      <c r="C17" s="44">
        <v>3</v>
      </c>
      <c r="D17" s="45" t="s">
        <v>77</v>
      </c>
      <c r="E17" s="46" t="s">
        <v>78</v>
      </c>
      <c r="F17" s="47">
        <v>8.8999999999999999E-3</v>
      </c>
      <c r="G17" s="48" t="str">
        <f t="shared" si="0"/>
        <v>OK</v>
      </c>
      <c r="H17" s="43">
        <v>5.5999999999999999E-3</v>
      </c>
      <c r="I17" s="43">
        <v>8.8999999999999999E-3</v>
      </c>
      <c r="J17" s="16"/>
      <c r="K17" s="49"/>
      <c r="L17" s="16"/>
      <c r="N17" s="24"/>
      <c r="Q17" s="50">
        <v>0.03</v>
      </c>
      <c r="R17" s="50">
        <v>3.7999999999999999E-2</v>
      </c>
      <c r="S17" s="50">
        <v>3.4299999999999997E-2</v>
      </c>
      <c r="T17" s="50">
        <v>5.2900000000000003E-2</v>
      </c>
      <c r="U17" s="50">
        <v>0.04</v>
      </c>
      <c r="V17" s="50">
        <v>1.4999999999999999E-2</v>
      </c>
      <c r="W17" s="16">
        <v>1</v>
      </c>
    </row>
    <row r="18" spans="1:23" ht="14.1" customHeight="1" x14ac:dyDescent="0.2">
      <c r="A18" s="108"/>
      <c r="B18" s="108"/>
      <c r="C18" s="44">
        <v>4</v>
      </c>
      <c r="D18" s="45" t="s">
        <v>79</v>
      </c>
      <c r="E18" s="46" t="s">
        <v>80</v>
      </c>
      <c r="F18" s="47">
        <v>1.11E-2</v>
      </c>
      <c r="G18" s="48" t="str">
        <f t="shared" si="0"/>
        <v>OK</v>
      </c>
      <c r="H18" s="43">
        <v>8.5000000000000006E-3</v>
      </c>
      <c r="I18" s="43">
        <v>1.11E-2</v>
      </c>
      <c r="J18" s="16"/>
      <c r="K18" s="49"/>
      <c r="L18" s="16"/>
      <c r="N18" s="51">
        <f>((((1+F15+F16+F17)*(1+F18)*(1+F19))/(1-(F20-0.02))-1))</f>
        <v>0.12624400536086733</v>
      </c>
      <c r="Q18" s="50">
        <v>8.0000000000000002E-3</v>
      </c>
      <c r="R18" s="50">
        <v>3.2000000000000002E-3</v>
      </c>
      <c r="S18" s="50">
        <v>2.8E-3</v>
      </c>
      <c r="T18" s="50">
        <v>2.5000000000000001E-3</v>
      </c>
      <c r="U18" s="50">
        <v>8.0999999999999996E-3</v>
      </c>
      <c r="V18" s="50">
        <v>3.0000000000000001E-3</v>
      </c>
      <c r="W18" s="16">
        <v>2</v>
      </c>
    </row>
    <row r="19" spans="1:23" ht="14.1" customHeight="1" x14ac:dyDescent="0.2">
      <c r="A19" s="108"/>
      <c r="B19" s="108"/>
      <c r="C19" s="44">
        <v>5</v>
      </c>
      <c r="D19" s="45" t="s">
        <v>81</v>
      </c>
      <c r="E19" s="46" t="s">
        <v>82</v>
      </c>
      <c r="F19" s="47">
        <v>3.9699999999999999E-2</v>
      </c>
      <c r="G19" s="48" t="str">
        <f t="shared" si="0"/>
        <v>OK</v>
      </c>
      <c r="H19" s="43">
        <v>3.5000000000000003E-2</v>
      </c>
      <c r="I19" s="43">
        <v>6.2199999999999998E-2</v>
      </c>
      <c r="J19" s="16"/>
      <c r="K19" s="49"/>
      <c r="L19" s="16"/>
      <c r="N19" s="24" t="str">
        <f>"Percentual de BDI superior ao limite estipulado pelo Acórdão TCU 2.622/2013 devido a soma de 2% (CPRB, conforme LEI 12.844/2013) no item Tributos, referente a desoneração na Contribuição Previdenciária. O cálculo dessa composição onerada resulta em " &amp;N22</f>
        <v>Percentual de BDI superior ao limite estipulado pelo Acórdão TCU 2.622/2013 devido a soma de 2% (CPRB, conforme LEI 12.844/2013) no item Tributos, referente a desoneração na Contribuição Previdenciária. O cálculo dessa composição onerada resulta em 12,62%</v>
      </c>
      <c r="Q19" s="50">
        <v>9.7000000000000003E-3</v>
      </c>
      <c r="R19" s="50">
        <v>5.0000000000000001E-3</v>
      </c>
      <c r="S19" s="50">
        <v>0.01</v>
      </c>
      <c r="T19" s="50">
        <v>0.01</v>
      </c>
      <c r="U19" s="50">
        <v>1.46E-2</v>
      </c>
      <c r="V19" s="50">
        <v>5.5999999999999999E-3</v>
      </c>
      <c r="W19" s="16">
        <v>3</v>
      </c>
    </row>
    <row r="20" spans="1:23" ht="14.1" customHeight="1" x14ac:dyDescent="0.2">
      <c r="A20" s="108"/>
      <c r="B20" s="108"/>
      <c r="C20" s="44">
        <v>6</v>
      </c>
      <c r="D20" s="45" t="s">
        <v>83</v>
      </c>
      <c r="E20" s="46" t="s">
        <v>84</v>
      </c>
      <c r="F20" s="52">
        <f>SUM(F21:F24)</f>
        <v>5.1499999999999997E-2</v>
      </c>
      <c r="G20" s="48" t="str">
        <f t="shared" si="0"/>
        <v/>
      </c>
      <c r="H20" s="43">
        <f>IF(N24=1,0.0565,0.0765)</f>
        <v>5.6500000000000002E-2</v>
      </c>
      <c r="I20" s="43">
        <f>IF(N24=1,0.0865,0.1065)</f>
        <v>8.6499999999999994E-2</v>
      </c>
      <c r="J20" s="16"/>
      <c r="K20" s="16"/>
      <c r="L20" s="16"/>
      <c r="N20" s="53">
        <f>ROUND(N18*100,2)</f>
        <v>12.62</v>
      </c>
      <c r="Q20" s="50">
        <v>5.8999999999999999E-3</v>
      </c>
      <c r="R20" s="50">
        <v>1.0200000000000001E-2</v>
      </c>
      <c r="S20" s="50">
        <v>9.4000000000000004E-3</v>
      </c>
      <c r="T20" s="50">
        <v>1.01E-2</v>
      </c>
      <c r="U20" s="50">
        <v>9.4000000000000004E-3</v>
      </c>
      <c r="V20" s="50">
        <v>8.5000000000000006E-3</v>
      </c>
      <c r="W20" s="16">
        <v>4</v>
      </c>
    </row>
    <row r="21" spans="1:23" ht="14.1" customHeight="1" thickBot="1" x14ac:dyDescent="0.25">
      <c r="A21" s="218"/>
      <c r="B21" s="218"/>
      <c r="C21" s="44" t="s">
        <v>85</v>
      </c>
      <c r="D21" s="45" t="s">
        <v>86</v>
      </c>
      <c r="E21" s="46" t="s">
        <v>86</v>
      </c>
      <c r="F21" s="52">
        <v>6.4999999999999997E-3</v>
      </c>
      <c r="G21" s="48" t="str">
        <f t="shared" si="0"/>
        <v>OK</v>
      </c>
      <c r="H21" s="43">
        <v>6.4999999999999997E-3</v>
      </c>
      <c r="I21" s="43">
        <v>6.4999999999999997E-3</v>
      </c>
      <c r="J21" s="219" t="str">
        <f>IF(N24=2,"Foi incluída a CPRB com a alíquota de 2% sobre a Receita Bruta"," ")</f>
        <v xml:space="preserve"> </v>
      </c>
      <c r="K21" s="219"/>
      <c r="L21" s="219"/>
      <c r="N21" s="24" t="s">
        <v>87</v>
      </c>
      <c r="Q21" s="50">
        <v>6.1600000000000002E-2</v>
      </c>
      <c r="R21" s="50">
        <v>6.6400000000000001E-2</v>
      </c>
      <c r="S21" s="50">
        <v>6.7400000000000002E-2</v>
      </c>
      <c r="T21" s="50">
        <v>0.08</v>
      </c>
      <c r="U21" s="50">
        <v>7.1400000000000005E-2</v>
      </c>
      <c r="V21" s="50">
        <v>3.5000000000000003E-2</v>
      </c>
      <c r="W21" s="16">
        <v>5</v>
      </c>
    </row>
    <row r="22" spans="1:23" ht="14.1" customHeight="1" x14ac:dyDescent="0.2">
      <c r="A22" s="220" t="s">
        <v>88</v>
      </c>
      <c r="B22" s="222" t="s">
        <v>89</v>
      </c>
      <c r="C22" s="44" t="s">
        <v>90</v>
      </c>
      <c r="D22" s="45" t="s">
        <v>91</v>
      </c>
      <c r="E22" s="46" t="s">
        <v>91</v>
      </c>
      <c r="F22" s="52">
        <v>0.03</v>
      </c>
      <c r="G22" s="48" t="str">
        <f t="shared" si="0"/>
        <v>OK</v>
      </c>
      <c r="H22" s="43">
        <v>0.03</v>
      </c>
      <c r="I22" s="43">
        <v>0.03</v>
      </c>
      <c r="J22" s="219"/>
      <c r="K22" s="219"/>
      <c r="L22" s="219"/>
      <c r="N22" s="24" t="str">
        <f>N20&amp;N21</f>
        <v>12,62%</v>
      </c>
      <c r="P22" s="16" t="s">
        <v>92</v>
      </c>
      <c r="Q22" s="16">
        <v>1</v>
      </c>
      <c r="R22" s="16">
        <v>2</v>
      </c>
      <c r="S22" s="16">
        <v>3</v>
      </c>
      <c r="T22" s="16">
        <v>4</v>
      </c>
      <c r="U22" s="16">
        <v>5</v>
      </c>
      <c r="V22" s="16">
        <v>6</v>
      </c>
    </row>
    <row r="23" spans="1:23" ht="14.1" customHeight="1" thickBot="1" x14ac:dyDescent="0.25">
      <c r="A23" s="221"/>
      <c r="B23" s="223"/>
      <c r="C23" s="54" t="s">
        <v>93</v>
      </c>
      <c r="D23" s="55" t="s">
        <v>94</v>
      </c>
      <c r="E23" s="56" t="s">
        <v>95</v>
      </c>
      <c r="F23" s="57">
        <f>IF(N24=1,0,0.02)</f>
        <v>0</v>
      </c>
      <c r="G23" s="48" t="str">
        <f t="shared" si="0"/>
        <v>OK</v>
      </c>
      <c r="H23" s="58">
        <f>IF(N24=1,0,0.02)</f>
        <v>0</v>
      </c>
      <c r="I23" s="58">
        <f>IF(N24=1,0,0.02)</f>
        <v>0</v>
      </c>
      <c r="J23" s="59"/>
      <c r="K23" s="59"/>
      <c r="L23" s="59"/>
      <c r="N23" s="24"/>
      <c r="Q23" s="50">
        <v>5.5E-2</v>
      </c>
      <c r="R23" s="50">
        <v>4.6699999999999998E-2</v>
      </c>
      <c r="S23" s="50">
        <v>6.7100000000000007E-2</v>
      </c>
      <c r="T23" s="50">
        <v>7.9299999999999995E-2</v>
      </c>
      <c r="U23" s="50">
        <v>7.85E-2</v>
      </c>
      <c r="V23" s="50">
        <v>4.4900000000000002E-2</v>
      </c>
      <c r="W23" s="16">
        <v>1</v>
      </c>
    </row>
    <row r="24" spans="1:23" ht="14.1" customHeight="1" thickBot="1" x14ac:dyDescent="0.25">
      <c r="A24" s="60">
        <v>0.03</v>
      </c>
      <c r="B24" s="61">
        <v>0.5</v>
      </c>
      <c r="C24" s="62" t="s">
        <v>96</v>
      </c>
      <c r="D24" s="63" t="s">
        <v>97</v>
      </c>
      <c r="E24" s="64" t="s">
        <v>97</v>
      </c>
      <c r="F24" s="65">
        <f>A24*B24</f>
        <v>1.4999999999999999E-2</v>
      </c>
      <c r="G24" s="66" t="str">
        <f t="shared" si="0"/>
        <v>OK</v>
      </c>
      <c r="H24" s="67">
        <f>IF(B24=0,0.02,0.02*B24)</f>
        <v>0.01</v>
      </c>
      <c r="I24" s="67">
        <f>IF(B24=0,0.05,0.05*B24)</f>
        <v>2.5000000000000001E-2</v>
      </c>
      <c r="J24" s="68"/>
      <c r="K24" s="68"/>
      <c r="L24" s="68"/>
      <c r="N24" s="69">
        <f>IF(N8=TRUE,2,1)</f>
        <v>1</v>
      </c>
      <c r="Q24" s="50">
        <v>0.01</v>
      </c>
      <c r="R24" s="50">
        <v>7.4000000000000003E-3</v>
      </c>
      <c r="S24" s="50">
        <v>7.4999999999999997E-3</v>
      </c>
      <c r="T24" s="50">
        <v>5.5999999999999999E-3</v>
      </c>
      <c r="U24" s="50">
        <v>1.9900000000000001E-2</v>
      </c>
      <c r="V24" s="50">
        <v>8.2000000000000007E-3</v>
      </c>
      <c r="W24" s="16">
        <v>2</v>
      </c>
    </row>
    <row r="25" spans="1:23" ht="14.1" customHeight="1" x14ac:dyDescent="0.25">
      <c r="A25" s="108"/>
      <c r="B25" s="108"/>
      <c r="C25" s="29"/>
      <c r="D25" s="32"/>
      <c r="E25" s="224" t="s">
        <v>98</v>
      </c>
      <c r="F25" s="225"/>
      <c r="G25" s="226"/>
      <c r="H25" s="227" t="str">
        <f>IF(O10=1,S30,IF(O10=2,S31,IF(O10=3,S32,IF(O10=4,S33,IF(O10=5,S34,IF(O10=6,S35," "))))))</f>
        <v>de 11,10% a 16,80%</v>
      </c>
      <c r="I25" s="228"/>
      <c r="J25" s="70"/>
      <c r="K25" s="70"/>
      <c r="L25" s="70"/>
      <c r="N25" s="16" t="s">
        <v>99</v>
      </c>
      <c r="Q25" s="50">
        <v>1.2699999999999999E-2</v>
      </c>
      <c r="R25" s="50">
        <v>9.7000000000000003E-3</v>
      </c>
      <c r="S25" s="50">
        <v>1.7399999999999999E-2</v>
      </c>
      <c r="T25" s="50">
        <v>1.9699999999999999E-2</v>
      </c>
      <c r="U25" s="50">
        <v>3.1600000000000003E-2</v>
      </c>
      <c r="V25" s="50">
        <v>8.8999999999999999E-3</v>
      </c>
      <c r="W25" s="16">
        <v>3</v>
      </c>
    </row>
    <row r="26" spans="1:23" ht="12.75" customHeight="1" thickBot="1" x14ac:dyDescent="0.25">
      <c r="A26" s="108"/>
      <c r="B26" s="229" t="s">
        <v>100</v>
      </c>
      <c r="C26" s="230"/>
      <c r="D26" s="231"/>
      <c r="E26" s="31"/>
      <c r="F26" s="31"/>
      <c r="G26" s="31"/>
      <c r="H26" s="31"/>
      <c r="I26" s="16"/>
      <c r="J26" s="71"/>
      <c r="K26" s="71"/>
      <c r="L26" s="71"/>
      <c r="N26" s="16" t="s">
        <v>101</v>
      </c>
      <c r="Q26" s="50">
        <v>1.3899999999999999E-2</v>
      </c>
      <c r="R26" s="50">
        <v>1.21E-2</v>
      </c>
      <c r="S26" s="50">
        <v>1.17E-2</v>
      </c>
      <c r="T26" s="50">
        <v>1.11E-2</v>
      </c>
      <c r="U26" s="50">
        <v>1.3299999999999999E-2</v>
      </c>
      <c r="V26" s="50">
        <v>1.11E-2</v>
      </c>
      <c r="W26" s="16">
        <v>4</v>
      </c>
    </row>
    <row r="27" spans="1:23" ht="12.75" customHeight="1" x14ac:dyDescent="0.2">
      <c r="A27" s="72"/>
      <c r="B27" s="73"/>
      <c r="C27" s="74"/>
      <c r="D27" s="32"/>
      <c r="E27" s="232" t="s">
        <v>102</v>
      </c>
      <c r="F27" s="234">
        <f>((((1+F15+F16+F17)*(1+F18)*(1+F19))/(1-F20))-1)</f>
        <v>0.14999190215287284</v>
      </c>
      <c r="G27" s="235" t="str">
        <f>IF(N24=2,N27,IF(N24=1,N28,"Erro"))</f>
        <v>OK!</v>
      </c>
      <c r="H27" s="236"/>
      <c r="I27" s="237"/>
      <c r="J27" s="16"/>
      <c r="K27" s="16"/>
      <c r="L27" s="16"/>
      <c r="N27" s="16" t="str">
        <f>IF(Q44=2,N44,IF(Q44=3,N45,IF(Q44=4,N46,IF(Q44=5,N47,IF(Q44=6,O48,"Erro")))))</f>
        <v>OK!</v>
      </c>
      <c r="Q27" s="50">
        <v>8.9599999999999999E-2</v>
      </c>
      <c r="R27" s="50">
        <v>8.6900000000000005E-2</v>
      </c>
      <c r="S27" s="50">
        <v>9.4E-2</v>
      </c>
      <c r="T27" s="50">
        <v>9.5100000000000004E-2</v>
      </c>
      <c r="U27" s="50">
        <v>0.1043</v>
      </c>
      <c r="V27" s="50">
        <v>6.2199999999999998E-2</v>
      </c>
      <c r="W27" s="16">
        <v>5</v>
      </c>
    </row>
    <row r="28" spans="1:23" ht="12.75" customHeight="1" thickBot="1" x14ac:dyDescent="0.25">
      <c r="A28" s="72"/>
      <c r="B28" s="73"/>
      <c r="C28" s="74"/>
      <c r="D28" s="32"/>
      <c r="E28" s="233"/>
      <c r="F28" s="233"/>
      <c r="G28" s="238"/>
      <c r="H28" s="238"/>
      <c r="I28" s="239"/>
      <c r="J28" s="16"/>
      <c r="K28" s="16"/>
      <c r="L28" s="16"/>
      <c r="N28" s="16" t="str">
        <f>IF(R44=2,N44,IF(R44=3,N46,IF(R44=4,O48,"Erro")))</f>
        <v>OK!</v>
      </c>
    </row>
    <row r="29" spans="1:23" ht="12.75" customHeight="1" x14ac:dyDescent="0.2">
      <c r="A29" s="74"/>
      <c r="B29" s="75"/>
      <c r="C29" s="76"/>
      <c r="D29" s="77"/>
      <c r="E29" s="31"/>
      <c r="F29" s="31"/>
      <c r="G29" s="240"/>
      <c r="H29" s="241"/>
      <c r="I29" s="242"/>
      <c r="J29" s="16"/>
      <c r="K29" s="16"/>
      <c r="L29" s="16"/>
    </row>
    <row r="30" spans="1:23" ht="12.75" customHeight="1" x14ac:dyDescent="0.2">
      <c r="A30" s="74"/>
      <c r="B30" s="108"/>
      <c r="C30" s="32"/>
      <c r="D30" s="16"/>
      <c r="E30" s="31"/>
      <c r="F30" s="31"/>
      <c r="G30" s="31"/>
      <c r="H30" s="31"/>
      <c r="I30" s="31"/>
      <c r="J30" s="16"/>
      <c r="K30" s="16"/>
      <c r="L30" s="16"/>
      <c r="N30" s="16" t="str">
        <f>(B24*100)&amp;N21</f>
        <v>50%</v>
      </c>
      <c r="P30" s="16" t="s">
        <v>60</v>
      </c>
      <c r="Q30" s="50">
        <v>0.2034</v>
      </c>
      <c r="R30" s="50">
        <v>0.25</v>
      </c>
      <c r="S30" s="16" t="s">
        <v>103</v>
      </c>
      <c r="W30" s="16">
        <v>1</v>
      </c>
    </row>
    <row r="31" spans="1:23" ht="12.75" customHeight="1" x14ac:dyDescent="0.2">
      <c r="A31" s="108"/>
      <c r="B31" s="78" t="s">
        <v>104</v>
      </c>
      <c r="C31" s="79"/>
      <c r="D31" s="79"/>
      <c r="E31" s="79"/>
      <c r="F31" s="79"/>
      <c r="G31" s="79"/>
      <c r="H31" s="79"/>
      <c r="I31" s="79"/>
      <c r="J31" s="16"/>
      <c r="K31" s="16"/>
      <c r="L31" s="16"/>
      <c r="N31" s="16" t="str">
        <f>(A24*100)&amp;N21</f>
        <v>3%</v>
      </c>
      <c r="P31" s="16" t="s">
        <v>61</v>
      </c>
      <c r="Q31" s="50">
        <v>0.19600000000000001</v>
      </c>
      <c r="R31" s="50">
        <v>0.24229999999999999</v>
      </c>
      <c r="S31" s="16" t="s">
        <v>105</v>
      </c>
      <c r="W31" s="16">
        <v>2</v>
      </c>
    </row>
    <row r="32" spans="1:23" ht="12.75" customHeight="1" x14ac:dyDescent="0.2">
      <c r="A32" s="108"/>
      <c r="B32" s="78"/>
      <c r="C32" s="79"/>
      <c r="D32" s="79"/>
      <c r="E32" s="79"/>
      <c r="F32" s="79"/>
      <c r="G32" s="79"/>
      <c r="H32" s="79"/>
      <c r="I32" s="79"/>
      <c r="J32" s="16"/>
      <c r="K32" s="16"/>
      <c r="L32" s="16"/>
      <c r="N32" s="16" t="str">
        <f>" e a sua base de cálculo é de "&amp;N30</f>
        <v xml:space="preserve"> e a sua base de cálculo é de 50%</v>
      </c>
      <c r="P32" s="16" t="s">
        <v>62</v>
      </c>
      <c r="Q32" s="50">
        <v>0.20760000000000001</v>
      </c>
      <c r="R32" s="50">
        <v>0.26440000000000002</v>
      </c>
      <c r="S32" s="16" t="s">
        <v>106</v>
      </c>
      <c r="W32" s="16">
        <v>3</v>
      </c>
    </row>
    <row r="33" spans="1:23" ht="12.75" customHeight="1" x14ac:dyDescent="0.2">
      <c r="A33" s="79"/>
      <c r="B33" s="79"/>
      <c r="C33" s="79"/>
      <c r="D33" s="79"/>
      <c r="E33" s="79"/>
      <c r="F33" s="79"/>
      <c r="G33" s="79"/>
      <c r="H33" s="79"/>
      <c r="I33" s="79"/>
      <c r="J33" s="79"/>
      <c r="K33" s="79"/>
      <c r="L33" s="79"/>
      <c r="N33" s="16" t="str">
        <f>N31&amp;N32</f>
        <v>3% e a sua base de cálculo é de 50%</v>
      </c>
      <c r="P33" s="16" t="s">
        <v>63</v>
      </c>
      <c r="Q33" s="50">
        <v>0.24</v>
      </c>
      <c r="R33" s="50">
        <v>0.27860000000000001</v>
      </c>
      <c r="S33" s="16" t="s">
        <v>107</v>
      </c>
      <c r="W33" s="16">
        <v>4</v>
      </c>
    </row>
    <row r="34" spans="1:23" ht="12.75" customHeight="1" x14ac:dyDescent="0.2">
      <c r="A34" s="79"/>
      <c r="B34" s="79"/>
      <c r="C34" s="79"/>
      <c r="D34" s="79"/>
      <c r="E34" s="79"/>
      <c r="F34" s="79"/>
      <c r="G34" s="79"/>
      <c r="H34" s="79"/>
      <c r="I34" s="79"/>
      <c r="J34" s="79"/>
      <c r="K34" s="79"/>
      <c r="L34" s="79"/>
      <c r="N34" s="16" t="str">
        <f>" sobre o valor total do orçamento."</f>
        <v xml:space="preserve"> sobre o valor total do orçamento.</v>
      </c>
      <c r="P34" s="16" t="s">
        <v>70</v>
      </c>
      <c r="Q34" s="50">
        <v>0.22800000000000001</v>
      </c>
      <c r="R34" s="50">
        <v>0.3095</v>
      </c>
      <c r="S34" s="16" t="s">
        <v>108</v>
      </c>
      <c r="W34" s="16">
        <v>5</v>
      </c>
    </row>
    <row r="35" spans="1:23" ht="12.75" customHeight="1" x14ac:dyDescent="0.2">
      <c r="A35" s="79"/>
      <c r="B35" s="79"/>
      <c r="C35" s="79"/>
      <c r="D35" s="79"/>
      <c r="E35" s="79"/>
      <c r="F35" s="79"/>
      <c r="G35" s="79"/>
      <c r="H35" s="79"/>
      <c r="I35" s="79"/>
      <c r="J35" s="79"/>
      <c r="K35" s="79"/>
      <c r="L35" s="79"/>
      <c r="N35" s="16" t="str">
        <f>N33&amp;N34</f>
        <v>3% e a sua base de cálculo é de 50% sobre o valor total do orçamento.</v>
      </c>
      <c r="P35" s="16" t="s">
        <v>73</v>
      </c>
      <c r="Q35" s="50">
        <v>0.111</v>
      </c>
      <c r="R35" s="50">
        <v>0.16800000000000001</v>
      </c>
      <c r="S35" s="16" t="s">
        <v>109</v>
      </c>
      <c r="W35" s="16">
        <v>6</v>
      </c>
    </row>
    <row r="36" spans="1:23" ht="12.75" customHeight="1" x14ac:dyDescent="0.2">
      <c r="A36" s="16"/>
      <c r="B36" s="243" t="str">
        <f>IF(N24=2,(IF(Q44=5,N19," "))," ")</f>
        <v xml:space="preserve"> </v>
      </c>
      <c r="C36" s="244"/>
      <c r="D36" s="244"/>
      <c r="E36" s="244"/>
      <c r="F36" s="244"/>
      <c r="G36" s="244"/>
      <c r="H36" s="244"/>
      <c r="I36" s="244"/>
      <c r="J36" s="244"/>
      <c r="K36" s="245"/>
      <c r="L36" s="16"/>
    </row>
    <row r="37" spans="1:23" ht="12.75" customHeight="1" x14ac:dyDescent="0.2">
      <c r="A37" s="16"/>
      <c r="B37" s="246"/>
      <c r="C37" s="247"/>
      <c r="D37" s="247"/>
      <c r="E37" s="247"/>
      <c r="F37" s="247"/>
      <c r="G37" s="247"/>
      <c r="H37" s="247"/>
      <c r="I37" s="247"/>
      <c r="J37" s="247"/>
      <c r="K37" s="248"/>
      <c r="L37" s="16"/>
      <c r="P37" s="16" t="s">
        <v>110</v>
      </c>
      <c r="Q37" s="50">
        <f>INDEX(Q30:R35,O10,1)</f>
        <v>0.111</v>
      </c>
      <c r="R37" s="50">
        <f>INDEX(Q30:R35,O10,2)</f>
        <v>0.16800000000000001</v>
      </c>
    </row>
    <row r="38" spans="1:23" ht="12.75" customHeight="1" x14ac:dyDescent="0.2">
      <c r="A38" s="16"/>
      <c r="B38" s="80" t="s">
        <v>111</v>
      </c>
      <c r="C38" s="81"/>
      <c r="D38" s="81"/>
      <c r="E38" s="81"/>
      <c r="F38" s="81"/>
      <c r="G38" s="82"/>
      <c r="H38" s="82"/>
      <c r="I38" s="82"/>
      <c r="J38" s="82"/>
      <c r="K38" s="82"/>
      <c r="L38" s="16"/>
    </row>
    <row r="39" spans="1:23" ht="12.75" customHeight="1" x14ac:dyDescent="0.2">
      <c r="A39" s="16"/>
      <c r="B39" s="80" t="str">
        <f>IF(N24=2,"Obs²: O cálculo desta composição de BDI considera a desoneração da contribuição previdenciária, conforme Lei 12.844/2013."," ")</f>
        <v xml:space="preserve"> </v>
      </c>
      <c r="C39" s="16"/>
      <c r="D39" s="78"/>
      <c r="E39" s="24"/>
      <c r="F39" s="24"/>
      <c r="G39" s="82"/>
      <c r="H39" s="82"/>
      <c r="I39" s="82"/>
      <c r="J39" s="82"/>
      <c r="K39" s="82"/>
      <c r="L39" s="16"/>
    </row>
    <row r="40" spans="1:23" ht="14.25" x14ac:dyDescent="0.2">
      <c r="A40" s="16"/>
      <c r="B40" s="80"/>
      <c r="C40" s="16"/>
      <c r="D40" s="78"/>
      <c r="E40" s="24"/>
      <c r="F40" s="24"/>
      <c r="G40" s="81"/>
      <c r="H40" s="81"/>
      <c r="I40" s="81"/>
      <c r="J40" s="103"/>
      <c r="K40" s="103"/>
      <c r="L40" s="16"/>
    </row>
    <row r="41" spans="1:23" ht="12.75" customHeight="1" x14ac:dyDescent="0.2">
      <c r="A41" s="16"/>
      <c r="B41" s="80"/>
      <c r="C41" s="16"/>
      <c r="D41" s="78"/>
      <c r="E41" s="24"/>
      <c r="F41" s="24"/>
      <c r="G41" s="215"/>
      <c r="H41" s="215"/>
      <c r="I41" s="215"/>
      <c r="J41" s="215"/>
      <c r="K41" s="215"/>
      <c r="L41" s="16"/>
      <c r="Q41" s="16" t="s">
        <v>112</v>
      </c>
      <c r="R41" s="16" t="s">
        <v>113</v>
      </c>
      <c r="S41" s="16" t="s">
        <v>114</v>
      </c>
    </row>
    <row r="42" spans="1:23" ht="13.5" customHeight="1" x14ac:dyDescent="0.2">
      <c r="A42" s="16"/>
      <c r="B42" s="16"/>
      <c r="C42" s="16"/>
      <c r="D42" s="78"/>
      <c r="E42" s="16"/>
      <c r="F42" s="16"/>
      <c r="G42" s="250"/>
      <c r="H42" s="250"/>
      <c r="I42" s="250"/>
      <c r="J42" s="250"/>
      <c r="K42" s="250"/>
      <c r="L42" s="16"/>
      <c r="P42" s="16" t="s">
        <v>115</v>
      </c>
      <c r="Q42" s="69">
        <f>IF(N18&lt;Q37,1,IF(N18&gt;R37,3,2))</f>
        <v>2</v>
      </c>
      <c r="R42" s="16">
        <f>IF(F27&lt;Q37,1,2)</f>
        <v>2</v>
      </c>
    </row>
    <row r="43" spans="1:23" x14ac:dyDescent="0.2">
      <c r="A43" s="251">
        <f ca="1">TODAY()</f>
        <v>45645</v>
      </c>
      <c r="B43" s="251"/>
      <c r="C43" s="251"/>
      <c r="D43" s="78"/>
      <c r="E43" s="16"/>
      <c r="F43" s="16"/>
      <c r="G43" s="250"/>
      <c r="H43" s="250"/>
      <c r="I43" s="250"/>
      <c r="J43" s="250"/>
      <c r="K43" s="250"/>
      <c r="L43" s="79"/>
      <c r="M43" s="79"/>
      <c r="N43" s="79"/>
      <c r="O43" s="79" t="s">
        <v>116</v>
      </c>
      <c r="P43" s="79" t="s">
        <v>117</v>
      </c>
      <c r="Q43" s="88">
        <f>IF(F27&lt;Q37,1,IF(F27&gt;R37,3,2))</f>
        <v>2</v>
      </c>
      <c r="R43" s="79">
        <f>IF(F27&lt;R37,1,2)</f>
        <v>1</v>
      </c>
      <c r="S43" s="79"/>
      <c r="T43" s="79"/>
      <c r="U43" s="79"/>
      <c r="V43" s="79"/>
      <c r="W43" s="79"/>
    </row>
    <row r="44" spans="1:23" s="92" customFormat="1" ht="12.75" customHeight="1" x14ac:dyDescent="0.2">
      <c r="A44" s="252" t="s">
        <v>118</v>
      </c>
      <c r="B44" s="252"/>
      <c r="C44" s="252"/>
      <c r="D44" s="78"/>
      <c r="E44" s="89"/>
      <c r="F44" s="89"/>
      <c r="G44" s="250"/>
      <c r="H44" s="250"/>
      <c r="I44" s="250"/>
      <c r="J44" s="250"/>
      <c r="K44" s="250"/>
      <c r="L44" s="79"/>
      <c r="M44" s="79">
        <v>2</v>
      </c>
      <c r="N44" s="79" t="s">
        <v>119</v>
      </c>
      <c r="O44" s="79" t="s">
        <v>120</v>
      </c>
      <c r="P44" s="91"/>
      <c r="Q44" s="88">
        <f>SUM(Q42:Q43)</f>
        <v>4</v>
      </c>
      <c r="R44" s="79">
        <f>SUM(R42:R43)</f>
        <v>3</v>
      </c>
      <c r="S44" s="79"/>
      <c r="T44" s="79"/>
      <c r="U44" s="79"/>
      <c r="V44" s="79"/>
      <c r="W44" s="79"/>
    </row>
    <row r="45" spans="1:23" s="92" customFormat="1" ht="12.75" customHeight="1" x14ac:dyDescent="0.2">
      <c r="A45" s="16"/>
      <c r="B45" s="16"/>
      <c r="C45" s="16"/>
      <c r="D45" s="24"/>
      <c r="E45" s="16"/>
      <c r="F45" s="71"/>
      <c r="G45" s="85"/>
      <c r="H45" s="85"/>
      <c r="I45" s="86"/>
      <c r="J45" s="85"/>
      <c r="K45" s="85"/>
      <c r="L45" s="79"/>
      <c r="M45" s="79"/>
      <c r="N45" s="79" t="s">
        <v>121</v>
      </c>
      <c r="O45" s="79" t="s">
        <v>122</v>
      </c>
      <c r="P45" s="91"/>
      <c r="Q45" s="79"/>
      <c r="R45" s="79"/>
      <c r="S45" s="79"/>
      <c r="T45" s="79"/>
      <c r="U45" s="79"/>
      <c r="V45" s="79"/>
      <c r="W45" s="79"/>
    </row>
    <row r="46" spans="1:23" s="92" customFormat="1" ht="12.75" customHeight="1" x14ac:dyDescent="0.2">
      <c r="A46" s="16"/>
      <c r="B46" s="16"/>
      <c r="C46" s="16"/>
      <c r="D46" s="16"/>
      <c r="E46" s="94"/>
      <c r="F46" s="71"/>
      <c r="G46" s="85"/>
      <c r="H46" s="85"/>
      <c r="I46" s="86"/>
      <c r="J46" s="85"/>
      <c r="K46" s="85"/>
      <c r="L46" s="79"/>
      <c r="M46" s="79">
        <v>3</v>
      </c>
      <c r="N46" s="79" t="s">
        <v>123</v>
      </c>
      <c r="O46" s="79" t="s">
        <v>124</v>
      </c>
      <c r="P46" s="79"/>
      <c r="Q46" s="79"/>
      <c r="R46" s="79"/>
      <c r="S46" s="79"/>
      <c r="T46" s="79"/>
      <c r="U46" s="79"/>
      <c r="V46" s="79"/>
      <c r="W46" s="79"/>
    </row>
    <row r="47" spans="1:23" s="92" customFormat="1" ht="12.75" customHeight="1" thickBot="1" x14ac:dyDescent="0.25">
      <c r="A47" s="16"/>
      <c r="B47" s="16"/>
      <c r="C47" s="95"/>
      <c r="D47" s="96"/>
      <c r="E47" s="94"/>
      <c r="F47" s="71"/>
      <c r="G47" s="85"/>
      <c r="H47" s="85"/>
      <c r="I47" s="85"/>
      <c r="J47" s="85"/>
      <c r="K47" s="85"/>
      <c r="L47" s="79"/>
      <c r="M47" s="79"/>
      <c r="N47" s="79" t="s">
        <v>125</v>
      </c>
      <c r="O47" s="79" t="s">
        <v>126</v>
      </c>
      <c r="P47" s="79"/>
      <c r="Q47" s="79"/>
      <c r="R47" s="79"/>
      <c r="S47" s="79"/>
      <c r="T47" s="79"/>
      <c r="U47" s="79"/>
      <c r="V47" s="79"/>
      <c r="W47" s="79"/>
    </row>
    <row r="48" spans="1:23" s="92" customFormat="1" ht="14.25" customHeight="1" x14ac:dyDescent="0.2">
      <c r="A48" s="16"/>
      <c r="B48" s="16"/>
      <c r="C48" s="95"/>
      <c r="D48" s="97" t="s">
        <v>127</v>
      </c>
      <c r="E48" s="16"/>
      <c r="F48" s="16"/>
      <c r="G48" s="85"/>
      <c r="H48" s="253"/>
      <c r="I48" s="253"/>
      <c r="J48" s="253"/>
      <c r="K48" s="85"/>
      <c r="L48" s="16"/>
      <c r="M48" s="79"/>
      <c r="N48" s="79">
        <v>4</v>
      </c>
      <c r="O48" s="79" t="s">
        <v>128</v>
      </c>
      <c r="P48" s="79" t="s">
        <v>129</v>
      </c>
      <c r="Q48" s="79"/>
      <c r="R48" s="79"/>
      <c r="S48" s="79"/>
      <c r="T48" s="79"/>
      <c r="U48" s="79"/>
      <c r="V48" s="79"/>
      <c r="W48" s="79"/>
    </row>
    <row r="49" spans="1:24" s="92" customFormat="1" x14ac:dyDescent="0.2">
      <c r="A49" s="16"/>
      <c r="B49" s="16"/>
      <c r="C49" s="95" t="s">
        <v>130</v>
      </c>
      <c r="D49" s="98" t="s">
        <v>34</v>
      </c>
      <c r="E49" s="16"/>
      <c r="F49" s="16"/>
      <c r="G49" s="99"/>
      <c r="H49" s="249" t="s">
        <v>135</v>
      </c>
      <c r="I49" s="249"/>
      <c r="J49" s="249"/>
      <c r="K49" s="85"/>
      <c r="L49" s="16"/>
      <c r="M49" s="16"/>
      <c r="N49" s="16"/>
      <c r="O49" s="16"/>
      <c r="P49" s="16"/>
      <c r="Q49" s="16"/>
      <c r="R49" s="16"/>
      <c r="S49" s="16"/>
      <c r="T49" s="16"/>
      <c r="U49" s="16"/>
      <c r="V49" s="16"/>
      <c r="W49" s="16"/>
      <c r="X49" s="20"/>
    </row>
    <row r="50" spans="1:24" x14ac:dyDescent="0.2">
      <c r="A50" s="16"/>
      <c r="B50" s="16"/>
      <c r="C50" s="95" t="s">
        <v>131</v>
      </c>
      <c r="D50" s="100" t="s">
        <v>132</v>
      </c>
      <c r="E50" s="16"/>
      <c r="F50" s="16"/>
      <c r="G50" s="101"/>
      <c r="H50" s="249" t="s">
        <v>135</v>
      </c>
      <c r="I50" s="249"/>
      <c r="J50" s="249"/>
      <c r="K50" s="85"/>
      <c r="L50" s="16"/>
    </row>
    <row r="51" spans="1:24" x14ac:dyDescent="0.2">
      <c r="A51" s="16"/>
      <c r="B51" s="16"/>
      <c r="C51" s="102" t="s">
        <v>133</v>
      </c>
      <c r="D51" s="104"/>
      <c r="E51" s="16"/>
      <c r="F51" s="16"/>
      <c r="G51" s="101"/>
      <c r="H51" s="249" t="s">
        <v>135</v>
      </c>
      <c r="I51" s="249"/>
      <c r="J51" s="249"/>
      <c r="K51" s="85"/>
      <c r="L51" s="16"/>
    </row>
    <row r="52" spans="1:24" ht="30.75" customHeight="1" x14ac:dyDescent="0.2"/>
    <row r="53" spans="1:24" ht="11.1" customHeight="1" x14ac:dyDescent="0.2"/>
    <row r="54" spans="1:24" ht="11.1" customHeight="1" x14ac:dyDescent="0.2"/>
    <row r="55" spans="1:24" ht="11.1" customHeight="1" x14ac:dyDescent="0.2"/>
    <row r="56" spans="1:24" ht="11.1" customHeight="1" x14ac:dyDescent="0.2"/>
  </sheetData>
  <sheetProtection selectLockedCells="1"/>
  <mergeCells count="26">
    <mergeCell ref="C13:I13"/>
    <mergeCell ref="H14:I14"/>
    <mergeCell ref="A21:B21"/>
    <mergeCell ref="E2:G2"/>
    <mergeCell ref="D4:G4"/>
    <mergeCell ref="E6:G6"/>
    <mergeCell ref="A8:L8"/>
    <mergeCell ref="G10:G11"/>
    <mergeCell ref="J21:L22"/>
    <mergeCell ref="A22:A23"/>
    <mergeCell ref="B22:B23"/>
    <mergeCell ref="F27:F28"/>
    <mergeCell ref="G27:I29"/>
    <mergeCell ref="E25:G25"/>
    <mergeCell ref="H25:I25"/>
    <mergeCell ref="B26:D26"/>
    <mergeCell ref="E27:E28"/>
    <mergeCell ref="B36:K37"/>
    <mergeCell ref="H51:J51"/>
    <mergeCell ref="G42:K44"/>
    <mergeCell ref="A43:C43"/>
    <mergeCell ref="A44:C44"/>
    <mergeCell ref="H48:J48"/>
    <mergeCell ref="H49:J49"/>
    <mergeCell ref="H50:J50"/>
    <mergeCell ref="G41:K41"/>
  </mergeCells>
  <conditionalFormatting sqref="A43 E6:G6 D2:G2 D4:G4 D51 E45:F47 G50:G51">
    <cfRule type="cellIs" dxfId="8" priority="3" stopIfTrue="1" operator="notEqual">
      <formula>""</formula>
    </cfRule>
  </conditionalFormatting>
  <conditionalFormatting sqref="G26">
    <cfRule type="cellIs" dxfId="7" priority="4" stopIfTrue="1" operator="equal">
      <formula>"NÃO OK"</formula>
    </cfRule>
    <cfRule type="cellIs" dxfId="6" priority="5" stopIfTrue="1" operator="equal">
      <formula>"OK"</formula>
    </cfRule>
  </conditionalFormatting>
  <conditionalFormatting sqref="F15:F19 A24:B24 H49:J51">
    <cfRule type="cellIs" dxfId="5" priority="6" stopIfTrue="1" operator="equal">
      <formula>""</formula>
    </cfRule>
  </conditionalFormatting>
  <conditionalFormatting sqref="G27:I29">
    <cfRule type="cellIs" dxfId="4" priority="7" stopIfTrue="1" operator="equal">
      <formula>"OK! Percentual do BDI quando calculado sem desoneração atende ao limite estipulado pelo Acórdão TCU 2.622/2013."</formula>
    </cfRule>
    <cfRule type="cellIs" dxfId="3" priority="8" stopIfTrue="1" operator="equal">
      <formula>"OK!"</formula>
    </cfRule>
    <cfRule type="cellIs" dxfId="2" priority="9" stopIfTrue="1" operator="notEqual">
      <formula>"OK!"</formula>
    </cfRule>
  </conditionalFormatting>
  <conditionalFormatting sqref="D49:D50">
    <cfRule type="cellIs" dxfId="1" priority="2" stopIfTrue="1" operator="notEqual">
      <formula>""</formula>
    </cfRule>
  </conditionalFormatting>
  <conditionalFormatting sqref="D6">
    <cfRule type="cellIs" dxfId="0" priority="1" stopIfTrue="1" operator="notEqual">
      <formula>""</formula>
    </cfRule>
  </conditionalFormatting>
  <dataValidations count="3">
    <dataValidation type="custom" allowBlank="1" showInputMessage="1" showErrorMessage="1" sqref="L9" xr:uid="{71F143BD-C76E-416D-BD63-63833E1E4B34}">
      <formula1>A1</formula1>
    </dataValidation>
    <dataValidation allowBlank="1" showInputMessage="1" showErrorMessage="1" promptTitle="Data" prompt="Indique a data da assinatura do documento" sqref="A43" xr:uid="{127C4E11-DD33-404C-8146-F27863A8CE07}"/>
    <dataValidation type="list" allowBlank="1" showInputMessage="1" showErrorMessage="1" promptTitle="Escolha" prompt="o tipo de obra" sqref="D11" xr:uid="{0D73B5FF-409D-4588-A16E-9E1D175E0234}">
      <formula1>$N$10:$N$14</formula1>
    </dataValidation>
  </dataValidations>
  <printOptions horizontalCentered="1"/>
  <pageMargins left="0.98425196850393704" right="0.51181102362204722" top="0.78740157480314965" bottom="0.78740157480314965" header="0.31496062992125984" footer="0.31496062992125984"/>
  <pageSetup paperSize="9" scale="72" fitToHeight="0"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217" r:id="rId4" name="Drop Down 1">
              <controlPr locked="0" defaultSize="0" autoLine="0" autoPict="0" altText="teste">
                <anchor moveWithCells="1">
                  <from>
                    <xdr:col>3</xdr:col>
                    <xdr:colOff>28575</xdr:colOff>
                    <xdr:row>10</xdr:row>
                    <xdr:rowOff>9525</xdr:rowOff>
                  </from>
                  <to>
                    <xdr:col>5</xdr:col>
                    <xdr:colOff>485775</xdr:colOff>
                    <xdr:row>11</xdr:row>
                    <xdr:rowOff>47625</xdr:rowOff>
                  </to>
                </anchor>
              </controlPr>
            </control>
          </mc:Choice>
        </mc:AlternateContent>
        <mc:AlternateContent xmlns:mc="http://schemas.openxmlformats.org/markup-compatibility/2006">
          <mc:Choice Requires="x14">
            <control shapeId="9218" r:id="rId5" name="Check Box 2">
              <controlPr locked="0" defaultSize="0" autoFill="0" autoLine="0" autoPict="0">
                <anchor moveWithCells="1">
                  <from>
                    <xdr:col>9</xdr:col>
                    <xdr:colOff>19050</xdr:colOff>
                    <xdr:row>21</xdr:row>
                    <xdr:rowOff>142875</xdr:rowOff>
                  </from>
                  <to>
                    <xdr:col>23</xdr:col>
                    <xdr:colOff>123825</xdr:colOff>
                    <xdr:row>23</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5</vt:i4>
      </vt:variant>
    </vt:vector>
  </HeadingPairs>
  <TitlesOfParts>
    <vt:vector size="11" baseType="lpstr">
      <vt:lpstr>Orçamento Sintético</vt:lpstr>
      <vt:lpstr>Cronograma</vt:lpstr>
      <vt:lpstr>Curva ABC de Serviços</vt:lpstr>
      <vt:lpstr>Composições Próprias</vt:lpstr>
      <vt:lpstr>BDI EDIFICAÇÃO</vt:lpstr>
      <vt:lpstr>BDI MATERIAIS</vt:lpstr>
      <vt:lpstr>'BDI EDIFICAÇÃO'!Area_de_impressao</vt:lpstr>
      <vt:lpstr>'BDI MATERIAIS'!Area_de_impressao</vt:lpstr>
      <vt:lpstr>Cronograma!Area_de_impressao</vt:lpstr>
      <vt:lpstr>'BDI EDIFICAÇÃO'!matriz</vt:lpstr>
      <vt:lpstr>'BDI EDIFICAÇÃO'!matriz2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cegeo</cp:lastModifiedBy>
  <cp:revision>0</cp:revision>
  <cp:lastPrinted>2024-12-19T11:26:44Z</cp:lastPrinted>
  <dcterms:created xsi:type="dcterms:W3CDTF">2023-03-03T19:33:07Z</dcterms:created>
  <dcterms:modified xsi:type="dcterms:W3CDTF">2024-12-19T11:27:08Z</dcterms:modified>
</cp:coreProperties>
</file>